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0" windowWidth="23020" windowHeight="12180" tabRatio="500" activeTab="0"/>
  </bookViews>
  <sheets>
    <sheet name="Summary" sheetId="1" r:id="rId1"/>
    <sheet name="Count Data" sheetId="2" r:id="rId2"/>
  </sheets>
  <definedNames>
    <definedName name="_xlfn.STDEV.S" hidden="1">#NAME?</definedName>
    <definedName name="_xlfn.T.INV" hidden="1">#NAME?</definedName>
  </definedNames>
  <calcPr fullCalcOnLoad="1"/>
</workbook>
</file>

<file path=xl/sharedStrings.xml><?xml version="1.0" encoding="utf-8"?>
<sst xmlns="http://schemas.openxmlformats.org/spreadsheetml/2006/main" count="299" uniqueCount="43">
  <si>
    <t>Global Parameters</t>
  </si>
  <si>
    <t>Transfer Dilution</t>
  </si>
  <si>
    <t>Volume Initial Plate</t>
  </si>
  <si>
    <t>Volume Final Plate</t>
  </si>
  <si>
    <t>Sample</t>
  </si>
  <si>
    <t>Fitness</t>
  </si>
  <si>
    <t>Malthusian Parameter</t>
  </si>
  <si>
    <t>Replicate</t>
  </si>
  <si>
    <t>R/W</t>
  </si>
  <si>
    <t>W/R</t>
  </si>
  <si>
    <t>Red</t>
  </si>
  <si>
    <t>White</t>
  </si>
  <si>
    <t>M(Red)</t>
  </si>
  <si>
    <t>M(White)</t>
  </si>
  <si>
    <t>Mean</t>
  </si>
  <si>
    <t>df</t>
  </si>
  <si>
    <t>S.E.M.</t>
  </si>
  <si>
    <t>t (df-1)</t>
  </si>
  <si>
    <t>± 95% CL</t>
  </si>
  <si>
    <t>stdev.s</t>
  </si>
  <si>
    <t>t=0 plate</t>
  </si>
  <si>
    <t>t=1 plate</t>
  </si>
  <si>
    <t>#</t>
  </si>
  <si>
    <t>How to use this spreadsheet:</t>
  </si>
  <si>
    <t>First, fill out the sample names, plating volumes, and the total transfer dilution on this sheet.</t>
  </si>
  <si>
    <t>Second, enter raw counts of colonies/cells on the "Count Data Sheet"</t>
  </si>
  <si>
    <t>–95% CL</t>
  </si>
  <si>
    <t>Red Strain</t>
  </si>
  <si>
    <t>White Strain</t>
  </si>
  <si>
    <t>vs.</t>
  </si>
  <si>
    <t>REL606</t>
  </si>
  <si>
    <t>REL607</t>
  </si>
  <si>
    <t>...</t>
  </si>
  <si>
    <t>N</t>
  </si>
  <si>
    <t>Plated</t>
  </si>
  <si>
    <t>Volume</t>
  </si>
  <si>
    <t>R/W Relative Fitness</t>
  </si>
  <si>
    <t>W/R Relative Fitness</t>
  </si>
  <si>
    <t>Fill in blue numbers and columns.</t>
  </si>
  <si>
    <t>Optionally fill in green numbers and columns if they differ from default values.</t>
  </si>
  <si>
    <t>µl</t>
  </si>
  <si>
    <t>X</t>
  </si>
  <si>
    <t>Create more tables by pasting with the same spacing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</si>
</sst>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5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name val="Verdana"/>
      <family val="0"/>
    </font>
    <font>
      <b/>
      <sz val="10"/>
      <color indexed="12"/>
      <name val="Verdana"/>
      <family val="0"/>
    </font>
    <font>
      <sz val="10"/>
      <color indexed="10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b/>
      <sz val="10"/>
      <color indexed="10"/>
      <name val="Verdana"/>
      <family val="0"/>
    </font>
    <font>
      <b/>
      <sz val="12"/>
      <color indexed="12"/>
      <name val="Calibri"/>
      <family val="0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0"/>
    </font>
    <font>
      <b/>
      <sz val="12"/>
      <name val="Calibri"/>
      <family val="0"/>
    </font>
    <font>
      <b/>
      <sz val="12"/>
      <color indexed="10"/>
      <name val="Calibri"/>
      <family val="0"/>
    </font>
    <font>
      <sz val="1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indexed="1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0"/>
      <color rgb="FFFF0000"/>
      <name val="Verdana"/>
      <family val="0"/>
    </font>
    <font>
      <sz val="10"/>
      <color rgb="FFFF0000"/>
      <name val="Verdana"/>
      <family val="0"/>
    </font>
    <font>
      <b/>
      <sz val="12"/>
      <color rgb="FF0000FF"/>
      <name val="Calibri"/>
      <family val="0"/>
    </font>
    <font>
      <sz val="12"/>
      <color rgb="FF000000"/>
      <name val="Calibri"/>
      <family val="2"/>
    </font>
    <font>
      <b/>
      <sz val="10"/>
      <color rgb="FF0000D4"/>
      <name val="Verdana"/>
      <family val="0"/>
    </font>
    <font>
      <b/>
      <sz val="12"/>
      <color rgb="FF008000"/>
      <name val="Calibri"/>
      <family val="0"/>
    </font>
    <font>
      <b/>
      <sz val="12"/>
      <color rgb="FFFF0000"/>
      <name val="Calibri"/>
      <family val="0"/>
    </font>
    <font>
      <sz val="12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2" xfId="0" applyBorder="1" applyAlignment="1">
      <alignment/>
    </xf>
    <xf numFmtId="0" fontId="5" fillId="0" borderId="12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5" fillId="0" borderId="16" xfId="0" applyFont="1" applyBorder="1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5" fillId="0" borderId="17" xfId="0" applyFont="1" applyBorder="1" applyAlignment="1">
      <alignment/>
    </xf>
    <xf numFmtId="0" fontId="4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8" fillId="0" borderId="0" xfId="0" applyFont="1" applyAlignment="1">
      <alignment horizontal="left"/>
    </xf>
    <xf numFmtId="0" fontId="45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left"/>
    </xf>
    <xf numFmtId="0" fontId="5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/>
    </xf>
    <xf numFmtId="0" fontId="52" fillId="0" borderId="18" xfId="0" applyFont="1" applyBorder="1" applyAlignment="1">
      <alignment/>
    </xf>
    <xf numFmtId="0" fontId="45" fillId="0" borderId="18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21" xfId="0" applyFont="1" applyBorder="1" applyAlignment="1">
      <alignment horizontal="center"/>
    </xf>
    <xf numFmtId="0" fontId="48" fillId="0" borderId="22" xfId="0" applyFont="1" applyBorder="1" applyAlignment="1">
      <alignment/>
    </xf>
    <xf numFmtId="0" fontId="12" fillId="0" borderId="22" xfId="0" applyFont="1" applyBorder="1" applyAlignment="1">
      <alignment horizontal="center"/>
    </xf>
    <xf numFmtId="0" fontId="52" fillId="0" borderId="22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1" fillId="0" borderId="11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0" fillId="0" borderId="0" xfId="0" applyFont="1" applyAlignment="1">
      <alignment horizontal="center"/>
    </xf>
    <xf numFmtId="0" fontId="0" fillId="0" borderId="18" xfId="0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4" fontId="0" fillId="0" borderId="27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8" xfId="0" applyNumberFormat="1" applyBorder="1" applyAlignment="1">
      <alignment/>
    </xf>
    <xf numFmtId="0" fontId="5" fillId="0" borderId="16" xfId="0" applyFont="1" applyFill="1" applyBorder="1" applyAlignment="1">
      <alignment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2" xfId="0" applyFont="1" applyBorder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Alignment="1">
      <alignment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2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workbookViewId="0" topLeftCell="A1">
      <selection activeCell="D10" sqref="D10"/>
    </sheetView>
  </sheetViews>
  <sheetFormatPr defaultColWidth="11.00390625" defaultRowHeight="15.75"/>
  <cols>
    <col min="1" max="1" width="5.00390625" style="23" customWidth="1"/>
    <col min="2" max="2" width="14.375" style="0" customWidth="1"/>
    <col min="3" max="3" width="4.50390625" style="23" customWidth="1"/>
    <col min="4" max="4" width="14.375" style="0" customWidth="1"/>
    <col min="5" max="5" width="4.625" style="23" customWidth="1"/>
    <col min="6" max="11" width="8.00390625" style="0" customWidth="1"/>
  </cols>
  <sheetData>
    <row r="1" ht="15">
      <c r="A1" s="31" t="s">
        <v>23</v>
      </c>
    </row>
    <row r="2" ht="15">
      <c r="A2" s="27" t="s">
        <v>38</v>
      </c>
    </row>
    <row r="3" ht="15">
      <c r="A3" s="32" t="s">
        <v>39</v>
      </c>
    </row>
    <row r="4" ht="15">
      <c r="A4" s="32"/>
    </row>
    <row r="5" ht="15">
      <c r="A5" s="33" t="s">
        <v>24</v>
      </c>
    </row>
    <row r="6" ht="15">
      <c r="A6" s="33" t="s">
        <v>25</v>
      </c>
    </row>
    <row r="7" ht="15">
      <c r="A7" s="32"/>
    </row>
    <row r="8" ht="15">
      <c r="A8" s="31"/>
    </row>
    <row r="9" spans="1:9" ht="15">
      <c r="A9" s="34" t="s">
        <v>0</v>
      </c>
      <c r="B9" s="1"/>
      <c r="C9" s="21"/>
      <c r="D9" s="1"/>
      <c r="E9" s="21"/>
      <c r="F9" s="25"/>
      <c r="G9" s="25"/>
      <c r="H9" s="25"/>
      <c r="I9" s="25"/>
    </row>
    <row r="10" spans="1:9" ht="15">
      <c r="A10" s="35"/>
      <c r="B10" s="25"/>
      <c r="C10" s="36"/>
      <c r="D10" s="25"/>
      <c r="E10" s="36"/>
      <c r="F10" s="25"/>
      <c r="G10" s="25"/>
      <c r="H10" s="25"/>
      <c r="I10" s="25"/>
    </row>
    <row r="11" spans="1:9" ht="15">
      <c r="A11" s="34" t="s">
        <v>1</v>
      </c>
      <c r="B11" s="26"/>
      <c r="C11" s="56"/>
      <c r="D11" s="24">
        <v>100</v>
      </c>
      <c r="E11" s="21" t="s">
        <v>41</v>
      </c>
      <c r="F11" s="25"/>
      <c r="H11" s="25"/>
      <c r="I11" s="25"/>
    </row>
    <row r="12" spans="1:9" ht="15">
      <c r="A12" s="34" t="s">
        <v>2</v>
      </c>
      <c r="B12" s="26"/>
      <c r="C12" s="56"/>
      <c r="D12" s="24">
        <v>50</v>
      </c>
      <c r="E12" s="21" t="s">
        <v>40</v>
      </c>
      <c r="F12" s="25"/>
      <c r="H12" s="25"/>
      <c r="I12" s="25"/>
    </row>
    <row r="13" spans="1:9" ht="15">
      <c r="A13" s="34" t="s">
        <v>3</v>
      </c>
      <c r="B13" s="26"/>
      <c r="C13" s="56"/>
      <c r="D13" s="24">
        <v>50</v>
      </c>
      <c r="E13" s="21" t="s">
        <v>40</v>
      </c>
      <c r="F13" s="25"/>
      <c r="H13" s="25"/>
      <c r="I13" s="25"/>
    </row>
    <row r="14" ht="15.75" thickBot="1">
      <c r="A14" s="31"/>
    </row>
    <row r="15" spans="1:11" ht="15">
      <c r="A15" s="38"/>
      <c r="B15" s="29"/>
      <c r="C15" s="57"/>
      <c r="D15" s="29"/>
      <c r="E15" s="57"/>
      <c r="F15" s="39" t="s">
        <v>36</v>
      </c>
      <c r="G15" s="40"/>
      <c r="H15" s="40"/>
      <c r="I15" s="41" t="s">
        <v>37</v>
      </c>
      <c r="J15" s="29"/>
      <c r="K15" s="30"/>
    </row>
    <row r="16" spans="1:11" ht="15.75" thickBot="1">
      <c r="A16" s="42" t="s">
        <v>22</v>
      </c>
      <c r="B16" s="43" t="s">
        <v>27</v>
      </c>
      <c r="C16" s="58"/>
      <c r="D16" s="43" t="s">
        <v>28</v>
      </c>
      <c r="E16" s="44" t="s">
        <v>33</v>
      </c>
      <c r="F16" s="45" t="s">
        <v>14</v>
      </c>
      <c r="G16" s="45" t="s">
        <v>26</v>
      </c>
      <c r="H16" s="45" t="str">
        <f>"+95% CL"</f>
        <v>+95% CL</v>
      </c>
      <c r="I16" s="46" t="s">
        <v>14</v>
      </c>
      <c r="J16" s="46" t="s">
        <v>26</v>
      </c>
      <c r="K16" s="47" t="str">
        <f>"+95% CL"</f>
        <v>+95% CL</v>
      </c>
    </row>
    <row r="17" spans="1:11" ht="15">
      <c r="A17" s="37">
        <f>IF(B17&lt;&gt;"",1,"")</f>
        <v>1</v>
      </c>
      <c r="B17" s="72" t="s">
        <v>30</v>
      </c>
      <c r="C17" s="59" t="str">
        <f>IF(B17&lt;&gt;"","vs.","")</f>
        <v>vs.</v>
      </c>
      <c r="D17" s="73" t="s">
        <v>31</v>
      </c>
      <c r="E17" s="60">
        <f ca="1">IF(A17&lt;&gt;"",OFFSET('Count Data'!$F$19,(A17-1)*22,0),"")</f>
        <v>0</v>
      </c>
      <c r="F17" s="61">
        <f ca="1">IF(AND(E17&gt;0,E17&lt;&gt;""),OFFSET('Count Data'!$B$19,(A17-1)*22,0),"")</f>
      </c>
      <c r="G17" s="62">
        <f ca="1">IF(AND(E17&gt;0,E17&lt;&gt;""),F17-OFFSET('Count Data'!$B$21,(A17-1)*22,0),"")</f>
      </c>
      <c r="H17" s="63">
        <f ca="1">IF(AND(E17&gt;0,E17&lt;&gt;""),F17+OFFSET('Count Data'!$B$21,(A17-1)*22,0),"")</f>
      </c>
      <c r="I17" s="61">
        <f ca="1">IF(AND(E17&gt;0,E17&lt;&gt;""),OFFSET('Count Data'!$C$19,(A17-1)*22,0),"")</f>
      </c>
      <c r="J17" s="62">
        <f ca="1">IF(AND(E17&gt;0,E17&lt;&gt;""),I17-OFFSET('Count Data'!$C$21,(A17-1)*22,0),"")</f>
      </c>
      <c r="K17" s="63">
        <f ca="1">IF(AND(E17&gt;0,E17&lt;&gt;""),I17+OFFSET('Count Data'!$C$21,(A17-1)*22,0),"")</f>
      </c>
    </row>
    <row r="18" spans="1:11" ht="15">
      <c r="A18" s="23">
        <f>IF(B18&lt;&gt;"",A17+1,"")</f>
        <v>2</v>
      </c>
      <c r="B18" s="72" t="s">
        <v>32</v>
      </c>
      <c r="C18" s="59" t="str">
        <f aca="true" t="shared" si="0" ref="C18:C81">IF(B18&lt;&gt;"","vs.","")</f>
        <v>vs.</v>
      </c>
      <c r="D18" s="73" t="s">
        <v>32</v>
      </c>
      <c r="E18" s="60">
        <f ca="1">IF(A18&lt;&gt;"",OFFSET('Count Data'!$F$19,(A18-1)*22,0),"")</f>
        <v>0</v>
      </c>
      <c r="F18" s="61">
        <f ca="1">IF(AND(E18&gt;0,E18&lt;&gt;""),OFFSET('Count Data'!$B$19,(A18-1)*22,0),"")</f>
      </c>
      <c r="G18" s="62">
        <f ca="1">IF(AND(E18&gt;0,E18&lt;&gt;""),F18-OFFSET('Count Data'!$B$21,(A18-1)*22,0),"")</f>
      </c>
      <c r="H18" s="63">
        <f ca="1">IF(AND(E18&gt;0,E18&lt;&gt;""),F18+OFFSET('Count Data'!$B$21,(A18-1)*22,0),"")</f>
      </c>
      <c r="I18" s="61">
        <f ca="1">IF(AND(E18&gt;0,E18&lt;&gt;""),OFFSET('Count Data'!$C$19,(A18-1)*22,0),"")</f>
      </c>
      <c r="J18" s="62">
        <f ca="1">IF(AND(E18&gt;0,E18&lt;&gt;""),I18-OFFSET('Count Data'!$C$21,(A18-1)*22,0),"")</f>
      </c>
      <c r="K18" s="63">
        <f ca="1">IF(AND(E18&gt;0,E18&lt;&gt;""),I18+OFFSET('Count Data'!$C$21,(A18-1)*22,0),"")</f>
      </c>
    </row>
    <row r="19" spans="1:11" ht="15">
      <c r="A19" s="23">
        <f aca="true" t="shared" si="1" ref="A19:A82">IF(B19&lt;&gt;"",A18+1,"")</f>
      </c>
      <c r="B19" s="74"/>
      <c r="C19" s="59">
        <f t="shared" si="0"/>
      </c>
      <c r="D19" s="75"/>
      <c r="E19" s="60">
        <f ca="1">IF(A19&lt;&gt;"",OFFSET('Count Data'!$F$19,(A19-1)*22,0),"")</f>
      </c>
      <c r="F19" s="61">
        <f ca="1">IF(AND(E19&gt;0,E19&lt;&gt;""),OFFSET('Count Data'!$B$19,(A19-1)*22,0),"")</f>
      </c>
      <c r="G19" s="62">
        <f ca="1">IF(AND(E19&gt;0,E19&lt;&gt;""),F19-OFFSET('Count Data'!$B$21,(A19-1)*22,0),"")</f>
      </c>
      <c r="H19" s="63">
        <f ca="1">IF(AND(E19&gt;0,E19&lt;&gt;""),F19+OFFSET('Count Data'!$B$21,(A19-1)*22,0),"")</f>
      </c>
      <c r="I19" s="61">
        <f ca="1">IF(AND(E19&gt;0,E19&lt;&gt;""),OFFSET('Count Data'!$C$19,(A19-1)*22,0),"")</f>
      </c>
      <c r="J19" s="62">
        <f ca="1">IF(AND(E19&gt;0,E19&lt;&gt;""),I19-OFFSET('Count Data'!$C$21,(A19-1)*22,0),"")</f>
      </c>
      <c r="K19" s="63">
        <f ca="1">IF(AND(E19&gt;0,E19&lt;&gt;""),I19+OFFSET('Count Data'!$C$21,(A19-1)*22,0),"")</f>
      </c>
    </row>
    <row r="20" spans="1:11" ht="15">
      <c r="A20" s="23">
        <f t="shared" si="1"/>
      </c>
      <c r="B20" s="74"/>
      <c r="C20" s="59">
        <f t="shared" si="0"/>
      </c>
      <c r="D20" s="75"/>
      <c r="E20" s="60">
        <f ca="1">IF(A20&lt;&gt;"",OFFSET('Count Data'!$F$19,(A20-1)*22,0),"")</f>
      </c>
      <c r="F20" s="61">
        <f ca="1">IF(AND(E20&gt;0,E20&lt;&gt;""),OFFSET('Count Data'!$B$19,(A20-1)*22,0),"")</f>
      </c>
      <c r="G20" s="62">
        <f ca="1">IF(AND(E20&gt;0,E20&lt;&gt;""),F20-OFFSET('Count Data'!$B$21,(A20-1)*22,0),"")</f>
      </c>
      <c r="H20" s="63">
        <f ca="1">IF(AND(E20&gt;0,E20&lt;&gt;""),F20+OFFSET('Count Data'!$B$21,(A20-1)*22,0),"")</f>
      </c>
      <c r="I20" s="61">
        <f ca="1">IF(AND(E20&gt;0,E20&lt;&gt;""),OFFSET('Count Data'!$C$19,(A20-1)*22,0),"")</f>
      </c>
      <c r="J20" s="62">
        <f ca="1">IF(AND(E20&gt;0,E20&lt;&gt;""),I20-OFFSET('Count Data'!$C$21,(A20-1)*22,0),"")</f>
      </c>
      <c r="K20" s="63">
        <f ca="1">IF(AND(E20&gt;0,E20&lt;&gt;""),I20+OFFSET('Count Data'!$C$21,(A20-1)*22,0),"")</f>
      </c>
    </row>
    <row r="21" spans="1:11" ht="15">
      <c r="A21" s="23">
        <f t="shared" si="1"/>
      </c>
      <c r="B21" s="74"/>
      <c r="C21" s="59">
        <f t="shared" si="0"/>
      </c>
      <c r="D21" s="75"/>
      <c r="E21" s="60">
        <f ca="1">IF(A21&lt;&gt;"",OFFSET('Count Data'!$F$19,(A21-1)*22,0),"")</f>
      </c>
      <c r="F21" s="61">
        <f ca="1">IF(AND(E21&gt;0,E21&lt;&gt;""),OFFSET('Count Data'!$B$19,(A21-1)*22,0),"")</f>
      </c>
      <c r="G21" s="62">
        <f ca="1">IF(AND(E21&gt;0,E21&lt;&gt;""),F21-OFFSET('Count Data'!$B$21,(A21-1)*22,0),"")</f>
      </c>
      <c r="H21" s="63">
        <f ca="1">IF(AND(E21&gt;0,E21&lt;&gt;""),F21+OFFSET('Count Data'!$B$21,(A21-1)*22,0),"")</f>
      </c>
      <c r="I21" s="61">
        <f ca="1">IF(AND(E21&gt;0,E21&lt;&gt;""),OFFSET('Count Data'!$C$19,(A21-1)*22,0),"")</f>
      </c>
      <c r="J21" s="62">
        <f ca="1">IF(AND(E21&gt;0,E21&lt;&gt;""),I21-OFFSET('Count Data'!$C$21,(A21-1)*22,0),"")</f>
      </c>
      <c r="K21" s="63">
        <f ca="1">IF(AND(E21&gt;0,E21&lt;&gt;""),I21+OFFSET('Count Data'!$C$21,(A21-1)*22,0),"")</f>
      </c>
    </row>
    <row r="22" spans="1:11" ht="15">
      <c r="A22" s="23">
        <f t="shared" si="1"/>
      </c>
      <c r="B22" s="74"/>
      <c r="C22" s="59">
        <f t="shared" si="0"/>
      </c>
      <c r="D22" s="75"/>
      <c r="E22" s="60">
        <f ca="1">IF(A22&lt;&gt;"",OFFSET('Count Data'!$F$19,(A22-1)*22,0),"")</f>
      </c>
      <c r="F22" s="61">
        <f ca="1">IF(AND(E22&gt;0,E22&lt;&gt;""),OFFSET('Count Data'!$B$19,(A22-1)*22,0),"")</f>
      </c>
      <c r="G22" s="62">
        <f ca="1">IF(AND(E22&gt;0,E22&lt;&gt;""),F22-OFFSET('Count Data'!$B$21,(A22-1)*22,0),"")</f>
      </c>
      <c r="H22" s="63">
        <f ca="1">IF(AND(E22&gt;0,E22&lt;&gt;""),F22+OFFSET('Count Data'!$B$21,(A22-1)*22,0),"")</f>
      </c>
      <c r="I22" s="61">
        <f ca="1">IF(AND(E22&gt;0,E22&lt;&gt;""),OFFSET('Count Data'!$C$19,(A22-1)*22,0),"")</f>
      </c>
      <c r="J22" s="62">
        <f ca="1">IF(AND(E22&gt;0,E22&lt;&gt;""),I22-OFFSET('Count Data'!$C$21,(A22-1)*22,0),"")</f>
      </c>
      <c r="K22" s="63">
        <f ca="1">IF(AND(E22&gt;0,E22&lt;&gt;""),I22+OFFSET('Count Data'!$C$21,(A22-1)*22,0),"")</f>
      </c>
    </row>
    <row r="23" spans="1:11" ht="15">
      <c r="A23" s="23">
        <f t="shared" si="1"/>
      </c>
      <c r="B23" s="74"/>
      <c r="C23" s="59">
        <f t="shared" si="0"/>
      </c>
      <c r="D23" s="75"/>
      <c r="E23" s="60">
        <f ca="1">IF(A23&lt;&gt;"",OFFSET('Count Data'!$F$19,(A23-1)*22,0),"")</f>
      </c>
      <c r="F23" s="61">
        <f ca="1">IF(AND(E23&gt;0,E23&lt;&gt;""),OFFSET('Count Data'!$B$19,(A23-1)*22,0),"")</f>
      </c>
      <c r="G23" s="62">
        <f ca="1">IF(AND(E23&gt;0,E23&lt;&gt;""),F23-OFFSET('Count Data'!$B$21,(A23-1)*22,0),"")</f>
      </c>
      <c r="H23" s="63">
        <f ca="1">IF(AND(E23&gt;0,E23&lt;&gt;""),F23+OFFSET('Count Data'!$B$21,(A23-1)*22,0),"")</f>
      </c>
      <c r="I23" s="61">
        <f ca="1">IF(AND(E23&gt;0,E23&lt;&gt;""),OFFSET('Count Data'!$C$19,(A23-1)*22,0),"")</f>
      </c>
      <c r="J23" s="62">
        <f ca="1">IF(AND(E23&gt;0,E23&lt;&gt;""),I23-OFFSET('Count Data'!$C$21,(A23-1)*22,0),"")</f>
      </c>
      <c r="K23" s="63">
        <f ca="1">IF(AND(E23&gt;0,E23&lt;&gt;""),I23+OFFSET('Count Data'!$C$21,(A23-1)*22,0),"")</f>
      </c>
    </row>
    <row r="24" spans="1:11" ht="15">
      <c r="A24" s="23">
        <f t="shared" si="1"/>
      </c>
      <c r="B24" s="74"/>
      <c r="C24" s="59">
        <f t="shared" si="0"/>
      </c>
      <c r="D24" s="75"/>
      <c r="E24" s="60">
        <f ca="1">IF(A24&lt;&gt;"",OFFSET('Count Data'!$F$19,(A24-1)*22,0),"")</f>
      </c>
      <c r="F24" s="61">
        <f ca="1">IF(AND(E24&gt;0,E24&lt;&gt;""),OFFSET('Count Data'!$B$19,(A24-1)*22,0),"")</f>
      </c>
      <c r="G24" s="62">
        <f ca="1">IF(AND(E24&gt;0,E24&lt;&gt;""),F24-OFFSET('Count Data'!$B$21,(A24-1)*22,0),"")</f>
      </c>
      <c r="H24" s="63">
        <f ca="1">IF(AND(E24&gt;0,E24&lt;&gt;""),F24+OFFSET('Count Data'!$B$21,(A24-1)*22,0),"")</f>
      </c>
      <c r="I24" s="61">
        <f ca="1">IF(AND(E24&gt;0,E24&lt;&gt;""),OFFSET('Count Data'!$C$19,(A24-1)*22,0),"")</f>
      </c>
      <c r="J24" s="62">
        <f ca="1">IF(AND(E24&gt;0,E24&lt;&gt;""),I24-OFFSET('Count Data'!$C$21,(A24-1)*22,0),"")</f>
      </c>
      <c r="K24" s="63">
        <f ca="1">IF(AND(E24&gt;0,E24&lt;&gt;""),I24+OFFSET('Count Data'!$C$21,(A24-1)*22,0),"")</f>
      </c>
    </row>
    <row r="25" spans="1:11" ht="15">
      <c r="A25" s="23">
        <f t="shared" si="1"/>
      </c>
      <c r="B25" s="74"/>
      <c r="C25" s="59">
        <f t="shared" si="0"/>
      </c>
      <c r="D25" s="75"/>
      <c r="E25" s="60">
        <f ca="1">IF(A25&lt;&gt;"",OFFSET('Count Data'!$F$19,(A25-1)*22,0),"")</f>
      </c>
      <c r="F25" s="61">
        <f ca="1">IF(AND(E25&gt;0,E25&lt;&gt;""),OFFSET('Count Data'!$B$19,(A25-1)*22,0),"")</f>
      </c>
      <c r="G25" s="62">
        <f ca="1">IF(AND(E25&gt;0,E25&lt;&gt;""),F25-OFFSET('Count Data'!$B$21,(A25-1)*22,0),"")</f>
      </c>
      <c r="H25" s="63">
        <f ca="1">IF(AND(E25&gt;0,E25&lt;&gt;""),F25+OFFSET('Count Data'!$B$21,(A25-1)*22,0),"")</f>
      </c>
      <c r="I25" s="61">
        <f ca="1">IF(AND(E25&gt;0,E25&lt;&gt;""),OFFSET('Count Data'!$C$19,(A25-1)*22,0),"")</f>
      </c>
      <c r="J25" s="62">
        <f ca="1">IF(AND(E25&gt;0,E25&lt;&gt;""),I25-OFFSET('Count Data'!$C$21,(A25-1)*22,0),"")</f>
      </c>
      <c r="K25" s="63">
        <f ca="1">IF(AND(E25&gt;0,E25&lt;&gt;""),I25+OFFSET('Count Data'!$C$21,(A25-1)*22,0),"")</f>
      </c>
    </row>
    <row r="26" spans="1:11" ht="15">
      <c r="A26" s="23">
        <f t="shared" si="1"/>
      </c>
      <c r="B26" s="74"/>
      <c r="C26" s="59">
        <f t="shared" si="0"/>
      </c>
      <c r="D26" s="75"/>
      <c r="E26" s="60">
        <f ca="1">IF(A26&lt;&gt;"",OFFSET('Count Data'!$F$19,(A26-1)*22,0),"")</f>
      </c>
      <c r="F26" s="61">
        <f ca="1">IF(AND(E26&gt;0,E26&lt;&gt;""),OFFSET('Count Data'!$B$19,(A26-1)*22,0),"")</f>
      </c>
      <c r="G26" s="62">
        <f ca="1">IF(AND(E26&gt;0,E26&lt;&gt;""),F26-OFFSET('Count Data'!$B$21,(A26-1)*22,0),"")</f>
      </c>
      <c r="H26" s="63">
        <f ca="1">IF(AND(E26&gt;0,E26&lt;&gt;""),F26+OFFSET('Count Data'!$B$21,(A26-1)*22,0),"")</f>
      </c>
      <c r="I26" s="61">
        <f ca="1">IF(AND(E26&gt;0,E26&lt;&gt;""),OFFSET('Count Data'!$C$19,(A26-1)*22,0),"")</f>
      </c>
      <c r="J26" s="62">
        <f ca="1">IF(AND(E26&gt;0,E26&lt;&gt;""),I26-OFFSET('Count Data'!$C$21,(A26-1)*22,0),"")</f>
      </c>
      <c r="K26" s="63">
        <f ca="1">IF(AND(E26&gt;0,E26&lt;&gt;""),I26+OFFSET('Count Data'!$C$21,(A26-1)*22,0),"")</f>
      </c>
    </row>
    <row r="27" spans="1:11" ht="15">
      <c r="A27" s="23">
        <f t="shared" si="1"/>
      </c>
      <c r="B27" s="74"/>
      <c r="C27" s="59">
        <f t="shared" si="0"/>
      </c>
      <c r="D27" s="75"/>
      <c r="E27" s="60">
        <f ca="1">IF(A27&lt;&gt;"",OFFSET('Count Data'!$F$19,(A27-1)*22,0),"")</f>
      </c>
      <c r="F27" s="61">
        <f ca="1">IF(AND(E27&gt;0,E27&lt;&gt;""),OFFSET('Count Data'!$B$19,(A27-1)*22,0),"")</f>
      </c>
      <c r="G27" s="62">
        <f ca="1">IF(AND(E27&gt;0,E27&lt;&gt;""),F27-OFFSET('Count Data'!$B$21,(A27-1)*22,0),"")</f>
      </c>
      <c r="H27" s="63">
        <f ca="1">IF(AND(E27&gt;0,E27&lt;&gt;""),F27+OFFSET('Count Data'!$B$21,(A27-1)*22,0),"")</f>
      </c>
      <c r="I27" s="61">
        <f ca="1">IF(AND(E27&gt;0,E27&lt;&gt;""),OFFSET('Count Data'!$C$19,(A27-1)*22,0),"")</f>
      </c>
      <c r="J27" s="62">
        <f ca="1">IF(AND(E27&gt;0,E27&lt;&gt;""),I27-OFFSET('Count Data'!$C$21,(A27-1)*22,0),"")</f>
      </c>
      <c r="K27" s="63">
        <f ca="1">IF(AND(E27&gt;0,E27&lt;&gt;""),I27+OFFSET('Count Data'!$C$21,(A27-1)*22,0),"")</f>
      </c>
    </row>
    <row r="28" spans="1:11" ht="15">
      <c r="A28" s="23">
        <f t="shared" si="1"/>
      </c>
      <c r="B28" s="74"/>
      <c r="C28" s="59">
        <f t="shared" si="0"/>
      </c>
      <c r="D28" s="75"/>
      <c r="E28" s="60">
        <f ca="1">IF(A28&lt;&gt;"",OFFSET('Count Data'!$F$19,(A28-1)*22,0),"")</f>
      </c>
      <c r="F28" s="61">
        <f ca="1">IF(AND(E28&gt;0,E28&lt;&gt;""),OFFSET('Count Data'!$B$19,(A28-1)*22,0),"")</f>
      </c>
      <c r="G28" s="62">
        <f ca="1">IF(AND(E28&gt;0,E28&lt;&gt;""),F28-OFFSET('Count Data'!$B$21,(A28-1)*22,0),"")</f>
      </c>
      <c r="H28" s="63">
        <f ca="1">IF(AND(E28&gt;0,E28&lt;&gt;""),F28+OFFSET('Count Data'!$B$21,(A28-1)*22,0),"")</f>
      </c>
      <c r="I28" s="61">
        <f ca="1">IF(AND(E28&gt;0,E28&lt;&gt;""),OFFSET('Count Data'!$C$19,(A28-1)*22,0),"")</f>
      </c>
      <c r="J28" s="62">
        <f ca="1">IF(AND(E28&gt;0,E28&lt;&gt;""),I28-OFFSET('Count Data'!$C$21,(A28-1)*22,0),"")</f>
      </c>
      <c r="K28" s="63">
        <f ca="1">IF(AND(E28&gt;0,E28&lt;&gt;""),I28+OFFSET('Count Data'!$C$21,(A28-1)*22,0),"")</f>
      </c>
    </row>
    <row r="29" spans="1:11" ht="15">
      <c r="A29" s="23">
        <f t="shared" si="1"/>
      </c>
      <c r="B29" s="74"/>
      <c r="C29" s="59">
        <f t="shared" si="0"/>
      </c>
      <c r="D29" s="75"/>
      <c r="E29" s="60">
        <f ca="1">IF(A29&lt;&gt;"",OFFSET('Count Data'!$F$19,(A29-1)*22,0),"")</f>
      </c>
      <c r="F29" s="61">
        <f ca="1">IF(AND(E29&gt;0,E29&lt;&gt;""),OFFSET('Count Data'!$B$19,(A29-1)*22,0),"")</f>
      </c>
      <c r="G29" s="62">
        <f ca="1">IF(AND(E29&gt;0,E29&lt;&gt;""),F29-OFFSET('Count Data'!$B$21,(A29-1)*22,0),"")</f>
      </c>
      <c r="H29" s="63">
        <f ca="1">IF(AND(E29&gt;0,E29&lt;&gt;""),F29+OFFSET('Count Data'!$B$21,(A29-1)*22,0),"")</f>
      </c>
      <c r="I29" s="61">
        <f ca="1">IF(AND(E29&gt;0,E29&lt;&gt;""),OFFSET('Count Data'!$C$19,(A29-1)*22,0),"")</f>
      </c>
      <c r="J29" s="62">
        <f ca="1">IF(AND(E29&gt;0,E29&lt;&gt;""),I29-OFFSET('Count Data'!$C$21,(A29-1)*22,0),"")</f>
      </c>
      <c r="K29" s="63">
        <f ca="1">IF(AND(E29&gt;0,E29&lt;&gt;""),I29+OFFSET('Count Data'!$C$21,(A29-1)*22,0),"")</f>
      </c>
    </row>
    <row r="30" spans="1:11" ht="15">
      <c r="A30" s="23">
        <f t="shared" si="1"/>
      </c>
      <c r="B30" s="74"/>
      <c r="C30" s="59">
        <f t="shared" si="0"/>
      </c>
      <c r="D30" s="75"/>
      <c r="E30" s="60">
        <f ca="1">IF(A30&lt;&gt;"",OFFSET('Count Data'!$F$19,(A30-1)*22,0),"")</f>
      </c>
      <c r="F30" s="61">
        <f ca="1">IF(AND(E30&gt;0,E30&lt;&gt;""),OFFSET('Count Data'!$B$19,(A30-1)*22,0),"")</f>
      </c>
      <c r="G30" s="62">
        <f ca="1">IF(AND(E30&gt;0,E30&lt;&gt;""),F30-OFFSET('Count Data'!$B$21,(A30-1)*22,0),"")</f>
      </c>
      <c r="H30" s="63">
        <f ca="1">IF(AND(E30&gt;0,E30&lt;&gt;""),F30+OFFSET('Count Data'!$B$21,(A30-1)*22,0),"")</f>
      </c>
      <c r="I30" s="61">
        <f ca="1">IF(AND(E30&gt;0,E30&lt;&gt;""),OFFSET('Count Data'!$C$19,(A30-1)*22,0),"")</f>
      </c>
      <c r="J30" s="62">
        <f ca="1">IF(AND(E30&gt;0,E30&lt;&gt;""),I30-OFFSET('Count Data'!$C$21,(A30-1)*22,0),"")</f>
      </c>
      <c r="K30" s="63">
        <f ca="1">IF(AND(E30&gt;0,E30&lt;&gt;""),I30+OFFSET('Count Data'!$C$21,(A30-1)*22,0),"")</f>
      </c>
    </row>
    <row r="31" spans="1:11" ht="15">
      <c r="A31" s="23">
        <f t="shared" si="1"/>
      </c>
      <c r="B31" s="74"/>
      <c r="C31" s="59">
        <f t="shared" si="0"/>
      </c>
      <c r="D31" s="75"/>
      <c r="E31" s="60">
        <f ca="1">IF(A31&lt;&gt;"",OFFSET('Count Data'!$F$19,(A31-1)*22,0),"")</f>
      </c>
      <c r="F31" s="61">
        <f ca="1">IF(AND(E31&gt;0,E31&lt;&gt;""),OFFSET('Count Data'!$B$19,(A31-1)*22,0),"")</f>
      </c>
      <c r="G31" s="62">
        <f ca="1">IF(AND(E31&gt;0,E31&lt;&gt;""),F31-OFFSET('Count Data'!$B$21,(A31-1)*22,0),"")</f>
      </c>
      <c r="H31" s="63">
        <f ca="1">IF(AND(E31&gt;0,E31&lt;&gt;""),F31+OFFSET('Count Data'!$B$21,(A31-1)*22,0),"")</f>
      </c>
      <c r="I31" s="61">
        <f ca="1">IF(AND(E31&gt;0,E31&lt;&gt;""),OFFSET('Count Data'!$C$19,(A31-1)*22,0),"")</f>
      </c>
      <c r="J31" s="62">
        <f ca="1">IF(AND(E31&gt;0,E31&lt;&gt;""),I31-OFFSET('Count Data'!$C$21,(A31-1)*22,0),"")</f>
      </c>
      <c r="K31" s="63">
        <f ca="1">IF(AND(E31&gt;0,E31&lt;&gt;""),I31+OFFSET('Count Data'!$C$21,(A31-1)*22,0),"")</f>
      </c>
    </row>
    <row r="32" spans="1:11" ht="15">
      <c r="A32" s="23">
        <f t="shared" si="1"/>
      </c>
      <c r="B32" s="74"/>
      <c r="C32" s="59">
        <f t="shared" si="0"/>
      </c>
      <c r="D32" s="75"/>
      <c r="E32" s="60">
        <f ca="1">IF(A32&lt;&gt;"",OFFSET('Count Data'!$F$19,(A32-1)*22,0),"")</f>
      </c>
      <c r="F32" s="61">
        <f ca="1">IF(AND(E32&gt;0,E32&lt;&gt;""),OFFSET('Count Data'!$B$19,(A32-1)*22,0),"")</f>
      </c>
      <c r="G32" s="62">
        <f ca="1">IF(AND(E32&gt;0,E32&lt;&gt;""),F32-OFFSET('Count Data'!$B$21,(A32-1)*22,0),"")</f>
      </c>
      <c r="H32" s="63">
        <f ca="1">IF(AND(E32&gt;0,E32&lt;&gt;""),F32+OFFSET('Count Data'!$B$21,(A32-1)*22,0),"")</f>
      </c>
      <c r="I32" s="61">
        <f ca="1">IF(AND(E32&gt;0,E32&lt;&gt;""),OFFSET('Count Data'!$C$19,(A32-1)*22,0),"")</f>
      </c>
      <c r="J32" s="62">
        <f ca="1">IF(AND(E32&gt;0,E32&lt;&gt;""),I32-OFFSET('Count Data'!$C$21,(A32-1)*22,0),"")</f>
      </c>
      <c r="K32" s="63">
        <f ca="1">IF(AND(E32&gt;0,E32&lt;&gt;""),I32+OFFSET('Count Data'!$C$21,(A32-1)*22,0),"")</f>
      </c>
    </row>
    <row r="33" spans="1:11" ht="15">
      <c r="A33" s="23">
        <f t="shared" si="1"/>
      </c>
      <c r="B33" s="74"/>
      <c r="C33" s="59">
        <f t="shared" si="0"/>
      </c>
      <c r="D33" s="75"/>
      <c r="E33" s="60">
        <f ca="1">IF(A33&lt;&gt;"",OFFSET('Count Data'!$F$19,(A33-1)*22,0),"")</f>
      </c>
      <c r="F33" s="61">
        <f ca="1">IF(AND(E33&gt;0,E33&lt;&gt;""),OFFSET('Count Data'!$B$19,(A33-1)*22,0),"")</f>
      </c>
      <c r="G33" s="62">
        <f ca="1">IF(AND(E33&gt;0,E33&lt;&gt;""),F33-OFFSET('Count Data'!$B$21,(A33-1)*22,0),"")</f>
      </c>
      <c r="H33" s="63">
        <f ca="1">IF(AND(E33&gt;0,E33&lt;&gt;""),F33+OFFSET('Count Data'!$B$21,(A33-1)*22,0),"")</f>
      </c>
      <c r="I33" s="61">
        <f ca="1">IF(AND(E33&gt;0,E33&lt;&gt;""),OFFSET('Count Data'!$C$19,(A33-1)*22,0),"")</f>
      </c>
      <c r="J33" s="62">
        <f ca="1">IF(AND(E33&gt;0,E33&lt;&gt;""),I33-OFFSET('Count Data'!$C$21,(A33-1)*22,0),"")</f>
      </c>
      <c r="K33" s="63">
        <f ca="1">IF(AND(E33&gt;0,E33&lt;&gt;""),I33+OFFSET('Count Data'!$C$21,(A33-1)*22,0),"")</f>
      </c>
    </row>
    <row r="34" spans="1:11" ht="15">
      <c r="A34" s="23">
        <f t="shared" si="1"/>
      </c>
      <c r="B34" s="74"/>
      <c r="C34" s="59">
        <f t="shared" si="0"/>
      </c>
      <c r="D34" s="75"/>
      <c r="E34" s="60">
        <f ca="1">IF(A34&lt;&gt;"",OFFSET('Count Data'!$F$19,(A34-1)*22,0),"")</f>
      </c>
      <c r="F34" s="61">
        <f ca="1">IF(AND(E34&gt;0,E34&lt;&gt;""),OFFSET('Count Data'!$B$19,(A34-1)*22,0),"")</f>
      </c>
      <c r="G34" s="62">
        <f ca="1">IF(AND(E34&gt;0,E34&lt;&gt;""),F34-OFFSET('Count Data'!$B$21,(A34-1)*22,0),"")</f>
      </c>
      <c r="H34" s="63">
        <f ca="1">IF(AND(E34&gt;0,E34&lt;&gt;""),F34+OFFSET('Count Data'!$B$21,(A34-1)*22,0),"")</f>
      </c>
      <c r="I34" s="61">
        <f ca="1">IF(AND(E34&gt;0,E34&lt;&gt;""),OFFSET('Count Data'!$C$19,(A34-1)*22,0),"")</f>
      </c>
      <c r="J34" s="62">
        <f ca="1">IF(AND(E34&gt;0,E34&lt;&gt;""),I34-OFFSET('Count Data'!$C$21,(A34-1)*22,0),"")</f>
      </c>
      <c r="K34" s="63">
        <f ca="1">IF(AND(E34&gt;0,E34&lt;&gt;""),I34+OFFSET('Count Data'!$C$21,(A34-1)*22,0),"")</f>
      </c>
    </row>
    <row r="35" spans="1:11" ht="15">
      <c r="A35" s="23">
        <f t="shared" si="1"/>
      </c>
      <c r="B35" s="74"/>
      <c r="C35" s="59">
        <f t="shared" si="0"/>
      </c>
      <c r="D35" s="75"/>
      <c r="E35" s="60">
        <f ca="1">IF(A35&lt;&gt;"",OFFSET('Count Data'!$F$19,(A35-1)*22,0),"")</f>
      </c>
      <c r="F35" s="61">
        <f ca="1">IF(AND(E35&gt;0,E35&lt;&gt;""),OFFSET('Count Data'!$B$19,(A35-1)*22,0),"")</f>
      </c>
      <c r="G35" s="62">
        <f ca="1">IF(AND(E35&gt;0,E35&lt;&gt;""),F35-OFFSET('Count Data'!$B$21,(A35-1)*22,0),"")</f>
      </c>
      <c r="H35" s="63">
        <f ca="1">IF(AND(E35&gt;0,E35&lt;&gt;""),F35+OFFSET('Count Data'!$B$21,(A35-1)*22,0),"")</f>
      </c>
      <c r="I35" s="61">
        <f ca="1">IF(AND(E35&gt;0,E35&lt;&gt;""),OFFSET('Count Data'!$C$19,(A35-1)*22,0),"")</f>
      </c>
      <c r="J35" s="62">
        <f ca="1">IF(AND(E35&gt;0,E35&lt;&gt;""),I35-OFFSET('Count Data'!$C$21,(A35-1)*22,0),"")</f>
      </c>
      <c r="K35" s="63">
        <f ca="1">IF(AND(E35&gt;0,E35&lt;&gt;""),I35+OFFSET('Count Data'!$C$21,(A35-1)*22,0),"")</f>
      </c>
    </row>
    <row r="36" spans="1:11" ht="15">
      <c r="A36" s="23">
        <f t="shared" si="1"/>
      </c>
      <c r="B36" s="74"/>
      <c r="C36" s="59">
        <f t="shared" si="0"/>
      </c>
      <c r="D36" s="75"/>
      <c r="E36" s="60">
        <f ca="1">IF(A36&lt;&gt;"",OFFSET('Count Data'!$F$19,(A36-1)*22,0),"")</f>
      </c>
      <c r="F36" s="61">
        <f ca="1">IF(AND(E36&gt;0,E36&lt;&gt;""),OFFSET('Count Data'!$B$19,(A36-1)*22,0),"")</f>
      </c>
      <c r="G36" s="62">
        <f ca="1">IF(AND(E36&gt;0,E36&lt;&gt;""),F36-OFFSET('Count Data'!$B$21,(A36-1)*22,0),"")</f>
      </c>
      <c r="H36" s="63">
        <f ca="1">IF(AND(E36&gt;0,E36&lt;&gt;""),F36+OFFSET('Count Data'!$B$21,(A36-1)*22,0),"")</f>
      </c>
      <c r="I36" s="61">
        <f ca="1">IF(AND(E36&gt;0,E36&lt;&gt;""),OFFSET('Count Data'!$C$19,(A36-1)*22,0),"")</f>
      </c>
      <c r="J36" s="62">
        <f ca="1">IF(AND(E36&gt;0,E36&lt;&gt;""),I36-OFFSET('Count Data'!$C$21,(A36-1)*22,0),"")</f>
      </c>
      <c r="K36" s="63">
        <f ca="1">IF(AND(E36&gt;0,E36&lt;&gt;""),I36+OFFSET('Count Data'!$C$21,(A36-1)*22,0),"")</f>
      </c>
    </row>
    <row r="37" spans="1:11" ht="15">
      <c r="A37" s="23">
        <f t="shared" si="1"/>
      </c>
      <c r="B37" s="74"/>
      <c r="C37" s="59">
        <f t="shared" si="0"/>
      </c>
      <c r="D37" s="75"/>
      <c r="E37" s="60">
        <f ca="1">IF(A37&lt;&gt;"",OFFSET('Count Data'!$F$19,(A37-1)*22,0),"")</f>
      </c>
      <c r="F37" s="61">
        <f ca="1">IF(AND(E37&gt;0,E37&lt;&gt;""),OFFSET('Count Data'!$B$19,(A37-1)*22,0),"")</f>
      </c>
      <c r="G37" s="62">
        <f ca="1">IF(AND(E37&gt;0,E37&lt;&gt;""),F37-OFFSET('Count Data'!$B$21,(A37-1)*22,0),"")</f>
      </c>
      <c r="H37" s="63">
        <f ca="1">IF(AND(E37&gt;0,E37&lt;&gt;""),F37+OFFSET('Count Data'!$B$21,(A37-1)*22,0),"")</f>
      </c>
      <c r="I37" s="61">
        <f ca="1">IF(AND(E37&gt;0,E37&lt;&gt;""),OFFSET('Count Data'!$C$19,(A37-1)*22,0),"")</f>
      </c>
      <c r="J37" s="62">
        <f ca="1">IF(AND(E37&gt;0,E37&lt;&gt;""),I37-OFFSET('Count Data'!$C$21,(A37-1)*22,0),"")</f>
      </c>
      <c r="K37" s="63">
        <f ca="1">IF(AND(E37&gt;0,E37&lt;&gt;""),I37+OFFSET('Count Data'!$C$21,(A37-1)*22,0),"")</f>
      </c>
    </row>
    <row r="38" spans="1:11" ht="15">
      <c r="A38" s="23">
        <f t="shared" si="1"/>
      </c>
      <c r="B38" s="74"/>
      <c r="C38" s="59">
        <f t="shared" si="0"/>
      </c>
      <c r="D38" s="75"/>
      <c r="E38" s="60">
        <f ca="1">IF(A38&lt;&gt;"",OFFSET('Count Data'!$F$19,(A38-1)*22,0),"")</f>
      </c>
      <c r="F38" s="61">
        <f ca="1">IF(AND(E38&gt;0,E38&lt;&gt;""),OFFSET('Count Data'!$B$19,(A38-1)*22,0),"")</f>
      </c>
      <c r="G38" s="62">
        <f ca="1">IF(AND(E38&gt;0,E38&lt;&gt;""),F38-OFFSET('Count Data'!$B$21,(A38-1)*22,0),"")</f>
      </c>
      <c r="H38" s="63">
        <f ca="1">IF(AND(E38&gt;0,E38&lt;&gt;""),F38+OFFSET('Count Data'!$B$21,(A38-1)*22,0),"")</f>
      </c>
      <c r="I38" s="61">
        <f ca="1">IF(AND(E38&gt;0,E38&lt;&gt;""),OFFSET('Count Data'!$C$19,(A38-1)*22,0),"")</f>
      </c>
      <c r="J38" s="62">
        <f ca="1">IF(AND(E38&gt;0,E38&lt;&gt;""),I38-OFFSET('Count Data'!$C$21,(A38-1)*22,0),"")</f>
      </c>
      <c r="K38" s="63">
        <f ca="1">IF(AND(E38&gt;0,E38&lt;&gt;""),I38+OFFSET('Count Data'!$C$21,(A38-1)*22,0),"")</f>
      </c>
    </row>
    <row r="39" spans="1:11" ht="15">
      <c r="A39" s="23">
        <f t="shared" si="1"/>
      </c>
      <c r="B39" s="74"/>
      <c r="C39" s="59">
        <f t="shared" si="0"/>
      </c>
      <c r="D39" s="75"/>
      <c r="E39" s="60">
        <f ca="1">IF(A39&lt;&gt;"",OFFSET('Count Data'!$F$19,(A39-1)*22,0),"")</f>
      </c>
      <c r="F39" s="61">
        <f ca="1">IF(AND(E39&gt;0,E39&lt;&gt;""),OFFSET('Count Data'!$B$19,(A39-1)*22,0),"")</f>
      </c>
      <c r="G39" s="62">
        <f ca="1">IF(AND(E39&gt;0,E39&lt;&gt;""),F39-OFFSET('Count Data'!$B$21,(A39-1)*22,0),"")</f>
      </c>
      <c r="H39" s="63">
        <f ca="1">IF(AND(E39&gt;0,E39&lt;&gt;""),F39+OFFSET('Count Data'!$B$21,(A39-1)*22,0),"")</f>
      </c>
      <c r="I39" s="61">
        <f ca="1">IF(AND(E39&gt;0,E39&lt;&gt;""),OFFSET('Count Data'!$C$19,(A39-1)*22,0),"")</f>
      </c>
      <c r="J39" s="62">
        <f ca="1">IF(AND(E39&gt;0,E39&lt;&gt;""),I39-OFFSET('Count Data'!$C$21,(A39-1)*22,0),"")</f>
      </c>
      <c r="K39" s="63">
        <f ca="1">IF(AND(E39&gt;0,E39&lt;&gt;""),I39+OFFSET('Count Data'!$C$21,(A39-1)*22,0),"")</f>
      </c>
    </row>
    <row r="40" spans="1:11" ht="15">
      <c r="A40" s="23">
        <f t="shared" si="1"/>
      </c>
      <c r="B40" s="74"/>
      <c r="C40" s="59">
        <f t="shared" si="0"/>
      </c>
      <c r="D40" s="75"/>
      <c r="E40" s="60">
        <f ca="1">IF(A40&lt;&gt;"",OFFSET('Count Data'!$F$19,(A40-1)*22,0),"")</f>
      </c>
      <c r="F40" s="61">
        <f ca="1">IF(AND(E40&gt;0,E40&lt;&gt;""),OFFSET('Count Data'!$B$19,(A40-1)*22,0),"")</f>
      </c>
      <c r="G40" s="62">
        <f ca="1">IF(AND(E40&gt;0,E40&lt;&gt;""),F40-OFFSET('Count Data'!$B$21,(A40-1)*22,0),"")</f>
      </c>
      <c r="H40" s="63">
        <f ca="1">IF(AND(E40&gt;0,E40&lt;&gt;""),F40+OFFSET('Count Data'!$B$21,(A40-1)*22,0),"")</f>
      </c>
      <c r="I40" s="61">
        <f ca="1">IF(AND(E40&gt;0,E40&lt;&gt;""),OFFSET('Count Data'!$C$19,(A40-1)*22,0),"")</f>
      </c>
      <c r="J40" s="62">
        <f ca="1">IF(AND(E40&gt;0,E40&lt;&gt;""),I40-OFFSET('Count Data'!$C$21,(A40-1)*22,0),"")</f>
      </c>
      <c r="K40" s="63">
        <f ca="1">IF(AND(E40&gt;0,E40&lt;&gt;""),I40+OFFSET('Count Data'!$C$21,(A40-1)*22,0),"")</f>
      </c>
    </row>
    <row r="41" spans="1:11" ht="15">
      <c r="A41" s="23">
        <f t="shared" si="1"/>
      </c>
      <c r="B41" s="74"/>
      <c r="C41" s="59">
        <f t="shared" si="0"/>
      </c>
      <c r="D41" s="75"/>
      <c r="E41" s="60">
        <f ca="1">IF(A41&lt;&gt;"",OFFSET('Count Data'!$F$19,(A41-1)*22,0),"")</f>
      </c>
      <c r="F41" s="61">
        <f ca="1">IF(AND(E41&gt;0,E41&lt;&gt;""),OFFSET('Count Data'!$B$19,(A41-1)*22,0),"")</f>
      </c>
      <c r="G41" s="62">
        <f ca="1">IF(AND(E41&gt;0,E41&lt;&gt;""),F41-OFFSET('Count Data'!$B$21,(A41-1)*22,0),"")</f>
      </c>
      <c r="H41" s="63">
        <f ca="1">IF(AND(E41&gt;0,E41&lt;&gt;""),F41+OFFSET('Count Data'!$B$21,(A41-1)*22,0),"")</f>
      </c>
      <c r="I41" s="61">
        <f ca="1">IF(AND(E41&gt;0,E41&lt;&gt;""),OFFSET('Count Data'!$C$19,(A41-1)*22,0),"")</f>
      </c>
      <c r="J41" s="62">
        <f ca="1">IF(AND(E41&gt;0,E41&lt;&gt;""),I41-OFFSET('Count Data'!$C$21,(A41-1)*22,0),"")</f>
      </c>
      <c r="K41" s="63">
        <f ca="1">IF(AND(E41&gt;0,E41&lt;&gt;""),I41+OFFSET('Count Data'!$C$21,(A41-1)*22,0),"")</f>
      </c>
    </row>
    <row r="42" spans="1:11" ht="15">
      <c r="A42" s="23">
        <f t="shared" si="1"/>
      </c>
      <c r="B42" s="74"/>
      <c r="C42" s="59">
        <f t="shared" si="0"/>
      </c>
      <c r="D42" s="75"/>
      <c r="E42" s="60">
        <f ca="1">IF(A42&lt;&gt;"",OFFSET('Count Data'!$F$19,(A42-1)*22,0),"")</f>
      </c>
      <c r="F42" s="61">
        <f ca="1">IF(AND(E42&gt;0,E42&lt;&gt;""),OFFSET('Count Data'!$B$19,(A42-1)*22,0),"")</f>
      </c>
      <c r="G42" s="62">
        <f ca="1">IF(AND(E42&gt;0,E42&lt;&gt;""),F42-OFFSET('Count Data'!$B$21,(A42-1)*22,0),"")</f>
      </c>
      <c r="H42" s="63">
        <f ca="1">IF(AND(E42&gt;0,E42&lt;&gt;""),F42+OFFSET('Count Data'!$B$21,(A42-1)*22,0),"")</f>
      </c>
      <c r="I42" s="61">
        <f ca="1">IF(AND(E42&gt;0,E42&lt;&gt;""),OFFSET('Count Data'!$C$19,(A42-1)*22,0),"")</f>
      </c>
      <c r="J42" s="62">
        <f ca="1">IF(AND(E42&gt;0,E42&lt;&gt;""),I42-OFFSET('Count Data'!$C$21,(A42-1)*22,0),"")</f>
      </c>
      <c r="K42" s="63">
        <f ca="1">IF(AND(E42&gt;0,E42&lt;&gt;""),I42+OFFSET('Count Data'!$C$21,(A42-1)*22,0),"")</f>
      </c>
    </row>
    <row r="43" spans="1:11" ht="15">
      <c r="A43" s="23">
        <f t="shared" si="1"/>
      </c>
      <c r="B43" s="74"/>
      <c r="C43" s="59">
        <f t="shared" si="0"/>
      </c>
      <c r="D43" s="75"/>
      <c r="E43" s="60">
        <f ca="1">IF(A43&lt;&gt;"",OFFSET('Count Data'!$F$19,(A43-1)*22,0),"")</f>
      </c>
      <c r="F43" s="61">
        <f ca="1">IF(AND(E43&gt;0,E43&lt;&gt;""),OFFSET('Count Data'!$B$19,(A43-1)*22,0),"")</f>
      </c>
      <c r="G43" s="62">
        <f ca="1">IF(AND(E43&gt;0,E43&lt;&gt;""),F43-OFFSET('Count Data'!$B$21,(A43-1)*22,0),"")</f>
      </c>
      <c r="H43" s="63">
        <f ca="1">IF(AND(E43&gt;0,E43&lt;&gt;""),F43+OFFSET('Count Data'!$B$21,(A43-1)*22,0),"")</f>
      </c>
      <c r="I43" s="61">
        <f ca="1">IF(AND(E43&gt;0,E43&lt;&gt;""),OFFSET('Count Data'!$C$19,(A43-1)*22,0),"")</f>
      </c>
      <c r="J43" s="62">
        <f ca="1">IF(AND(E43&gt;0,E43&lt;&gt;""),I43-OFFSET('Count Data'!$C$21,(A43-1)*22,0),"")</f>
      </c>
      <c r="K43" s="63">
        <f ca="1">IF(AND(E43&gt;0,E43&lt;&gt;""),I43+OFFSET('Count Data'!$C$21,(A43-1)*22,0),"")</f>
      </c>
    </row>
    <row r="44" spans="1:11" ht="15">
      <c r="A44" s="23">
        <f t="shared" si="1"/>
      </c>
      <c r="B44" s="74"/>
      <c r="C44" s="59">
        <f t="shared" si="0"/>
      </c>
      <c r="D44" s="75"/>
      <c r="E44" s="60">
        <f ca="1">IF(A44&lt;&gt;"",OFFSET('Count Data'!$F$19,(A44-1)*22,0),"")</f>
      </c>
      <c r="F44" s="61">
        <f ca="1">IF(AND(E44&gt;0,E44&lt;&gt;""),OFFSET('Count Data'!$B$19,(A44-1)*22,0),"")</f>
      </c>
      <c r="G44" s="62">
        <f ca="1">IF(AND(E44&gt;0,E44&lt;&gt;""),F44-OFFSET('Count Data'!$B$21,(A44-1)*22,0),"")</f>
      </c>
      <c r="H44" s="63">
        <f ca="1">IF(AND(E44&gt;0,E44&lt;&gt;""),F44+OFFSET('Count Data'!$B$21,(A44-1)*22,0),"")</f>
      </c>
      <c r="I44" s="61">
        <f ca="1">IF(AND(E44&gt;0,E44&lt;&gt;""),OFFSET('Count Data'!$C$19,(A44-1)*22,0),"")</f>
      </c>
      <c r="J44" s="62">
        <f ca="1">IF(AND(E44&gt;0,E44&lt;&gt;""),I44-OFFSET('Count Data'!$C$21,(A44-1)*22,0),"")</f>
      </c>
      <c r="K44" s="63">
        <f ca="1">IF(AND(E44&gt;0,E44&lt;&gt;""),I44+OFFSET('Count Data'!$C$21,(A44-1)*22,0),"")</f>
      </c>
    </row>
    <row r="45" spans="1:11" ht="15">
      <c r="A45" s="23">
        <f t="shared" si="1"/>
      </c>
      <c r="B45" s="74"/>
      <c r="C45" s="59">
        <f t="shared" si="0"/>
      </c>
      <c r="D45" s="75"/>
      <c r="E45" s="60">
        <f ca="1">IF(A45&lt;&gt;"",OFFSET('Count Data'!$F$19,(A45-1)*22,0),"")</f>
      </c>
      <c r="F45" s="61">
        <f ca="1">IF(AND(E45&gt;0,E45&lt;&gt;""),OFFSET('Count Data'!$B$19,(A45-1)*22,0),"")</f>
      </c>
      <c r="G45" s="62">
        <f ca="1">IF(AND(E45&gt;0,E45&lt;&gt;""),F45-OFFSET('Count Data'!$B$21,(A45-1)*22,0),"")</f>
      </c>
      <c r="H45" s="63">
        <f ca="1">IF(AND(E45&gt;0,E45&lt;&gt;""),F45+OFFSET('Count Data'!$B$21,(A45-1)*22,0),"")</f>
      </c>
      <c r="I45" s="61">
        <f ca="1">IF(AND(E45&gt;0,E45&lt;&gt;""),OFFSET('Count Data'!$C$19,(A45-1)*22,0),"")</f>
      </c>
      <c r="J45" s="62">
        <f ca="1">IF(AND(E45&gt;0,E45&lt;&gt;""),I45-OFFSET('Count Data'!$C$21,(A45-1)*22,0),"")</f>
      </c>
      <c r="K45" s="63">
        <f ca="1">IF(AND(E45&gt;0,E45&lt;&gt;""),I45+OFFSET('Count Data'!$C$21,(A45-1)*22,0),"")</f>
      </c>
    </row>
    <row r="46" spans="1:11" ht="15">
      <c r="A46" s="23">
        <f t="shared" si="1"/>
      </c>
      <c r="B46" s="74"/>
      <c r="C46" s="59">
        <f t="shared" si="0"/>
      </c>
      <c r="D46" s="75"/>
      <c r="E46" s="60">
        <f ca="1">IF(A46&lt;&gt;"",OFFSET('Count Data'!$F$19,(A46-1)*22,0),"")</f>
      </c>
      <c r="F46" s="61">
        <f ca="1">IF(AND(E46&gt;0,E46&lt;&gt;""),OFFSET('Count Data'!$B$19,(A46-1)*22,0),"")</f>
      </c>
      <c r="G46" s="62">
        <f ca="1">IF(AND(E46&gt;0,E46&lt;&gt;""),F46-OFFSET('Count Data'!$B$21,(A46-1)*22,0),"")</f>
      </c>
      <c r="H46" s="63">
        <f ca="1">IF(AND(E46&gt;0,E46&lt;&gt;""),F46+OFFSET('Count Data'!$B$21,(A46-1)*22,0),"")</f>
      </c>
      <c r="I46" s="61">
        <f ca="1">IF(AND(E46&gt;0,E46&lt;&gt;""),OFFSET('Count Data'!$C$19,(A46-1)*22,0),"")</f>
      </c>
      <c r="J46" s="62">
        <f ca="1">IF(AND(E46&gt;0,E46&lt;&gt;""),I46-OFFSET('Count Data'!$C$21,(A46-1)*22,0),"")</f>
      </c>
      <c r="K46" s="63">
        <f ca="1">IF(AND(E46&gt;0,E46&lt;&gt;""),I46+OFFSET('Count Data'!$C$21,(A46-1)*22,0),"")</f>
      </c>
    </row>
    <row r="47" spans="1:11" ht="15">
      <c r="A47" s="23">
        <f t="shared" si="1"/>
      </c>
      <c r="B47" s="74"/>
      <c r="C47" s="59">
        <f t="shared" si="0"/>
      </c>
      <c r="D47" s="75"/>
      <c r="E47" s="60">
        <f ca="1">IF(A47&lt;&gt;"",OFFSET('Count Data'!$F$19,(A47-1)*22,0),"")</f>
      </c>
      <c r="F47" s="61">
        <f ca="1">IF(AND(E47&gt;0,E47&lt;&gt;""),OFFSET('Count Data'!$B$19,(A47-1)*22,0),"")</f>
      </c>
      <c r="G47" s="62">
        <f ca="1">IF(AND(E47&gt;0,E47&lt;&gt;""),F47-OFFSET('Count Data'!$B$21,(A47-1)*22,0),"")</f>
      </c>
      <c r="H47" s="63">
        <f ca="1">IF(AND(E47&gt;0,E47&lt;&gt;""),F47+OFFSET('Count Data'!$B$21,(A47-1)*22,0),"")</f>
      </c>
      <c r="I47" s="61">
        <f ca="1">IF(AND(E47&gt;0,E47&lt;&gt;""),OFFSET('Count Data'!$C$19,(A47-1)*22,0),"")</f>
      </c>
      <c r="J47" s="62">
        <f ca="1">IF(AND(E47&gt;0,E47&lt;&gt;""),I47-OFFSET('Count Data'!$C$21,(A47-1)*22,0),"")</f>
      </c>
      <c r="K47" s="63">
        <f ca="1">IF(AND(E47&gt;0,E47&lt;&gt;""),I47+OFFSET('Count Data'!$C$21,(A47-1)*22,0),"")</f>
      </c>
    </row>
    <row r="48" spans="1:11" ht="15">
      <c r="A48" s="23">
        <f t="shared" si="1"/>
      </c>
      <c r="B48" s="74"/>
      <c r="C48" s="59">
        <f t="shared" si="0"/>
      </c>
      <c r="D48" s="75"/>
      <c r="E48" s="60">
        <f ca="1">IF(A48&lt;&gt;"",OFFSET('Count Data'!$F$19,(A48-1)*22,0),"")</f>
      </c>
      <c r="F48" s="61">
        <f ca="1">IF(AND(E48&gt;0,E48&lt;&gt;""),OFFSET('Count Data'!$B$19,(A48-1)*22,0),"")</f>
      </c>
      <c r="G48" s="62">
        <f ca="1">IF(AND(E48&gt;0,E48&lt;&gt;""),F48-OFFSET('Count Data'!$B$21,(A48-1)*22,0),"")</f>
      </c>
      <c r="H48" s="63">
        <f ca="1">IF(AND(E48&gt;0,E48&lt;&gt;""),F48+OFFSET('Count Data'!$B$21,(A48-1)*22,0),"")</f>
      </c>
      <c r="I48" s="61">
        <f ca="1">IF(AND(E48&gt;0,E48&lt;&gt;""),OFFSET('Count Data'!$C$19,(A48-1)*22,0),"")</f>
      </c>
      <c r="J48" s="62">
        <f ca="1">IF(AND(E48&gt;0,E48&lt;&gt;""),I48-OFFSET('Count Data'!$C$21,(A48-1)*22,0),"")</f>
      </c>
      <c r="K48" s="63">
        <f ca="1">IF(AND(E48&gt;0,E48&lt;&gt;""),I48+OFFSET('Count Data'!$C$21,(A48-1)*22,0),"")</f>
      </c>
    </row>
    <row r="49" spans="1:11" ht="15">
      <c r="A49" s="23">
        <f t="shared" si="1"/>
      </c>
      <c r="B49" s="74"/>
      <c r="C49" s="59">
        <f t="shared" si="0"/>
      </c>
      <c r="D49" s="75"/>
      <c r="E49" s="60">
        <f ca="1">IF(A49&lt;&gt;"",OFFSET('Count Data'!$F$19,(A49-1)*22,0),"")</f>
      </c>
      <c r="F49" s="61">
        <f ca="1">IF(AND(E49&gt;0,E49&lt;&gt;""),OFFSET('Count Data'!$B$19,(A49-1)*22,0),"")</f>
      </c>
      <c r="G49" s="62">
        <f ca="1">IF(AND(E49&gt;0,E49&lt;&gt;""),F49-OFFSET('Count Data'!$B$21,(A49-1)*22,0),"")</f>
      </c>
      <c r="H49" s="63">
        <f ca="1">IF(AND(E49&gt;0,E49&lt;&gt;""),F49+OFFSET('Count Data'!$B$21,(A49-1)*22,0),"")</f>
      </c>
      <c r="I49" s="61">
        <f ca="1">IF(AND(E49&gt;0,E49&lt;&gt;""),OFFSET('Count Data'!$C$19,(A49-1)*22,0),"")</f>
      </c>
      <c r="J49" s="62">
        <f ca="1">IF(AND(E49&gt;0,E49&lt;&gt;""),I49-OFFSET('Count Data'!$C$21,(A49-1)*22,0),"")</f>
      </c>
      <c r="K49" s="63">
        <f ca="1">IF(AND(E49&gt;0,E49&lt;&gt;""),I49+OFFSET('Count Data'!$C$21,(A49-1)*22,0),"")</f>
      </c>
    </row>
    <row r="50" spans="1:11" ht="15">
      <c r="A50" s="23">
        <f t="shared" si="1"/>
      </c>
      <c r="B50" s="74"/>
      <c r="C50" s="59">
        <f t="shared" si="0"/>
      </c>
      <c r="D50" s="75"/>
      <c r="E50" s="60">
        <f ca="1">IF(A50&lt;&gt;"",OFFSET('Count Data'!$F$19,(A50-1)*22,0),"")</f>
      </c>
      <c r="F50" s="61">
        <f ca="1">IF(AND(E50&gt;0,E50&lt;&gt;""),OFFSET('Count Data'!$B$19,(A50-1)*22,0),"")</f>
      </c>
      <c r="G50" s="62">
        <f ca="1">IF(AND(E50&gt;0,E50&lt;&gt;""),F50-OFFSET('Count Data'!$B$21,(A50-1)*22,0),"")</f>
      </c>
      <c r="H50" s="63">
        <f ca="1">IF(AND(E50&gt;0,E50&lt;&gt;""),F50+OFFSET('Count Data'!$B$21,(A50-1)*22,0),"")</f>
      </c>
      <c r="I50" s="61">
        <f ca="1">IF(AND(E50&gt;0,E50&lt;&gt;""),OFFSET('Count Data'!$C$19,(A50-1)*22,0),"")</f>
      </c>
      <c r="J50" s="62">
        <f ca="1">IF(AND(E50&gt;0,E50&lt;&gt;""),I50-OFFSET('Count Data'!$C$21,(A50-1)*22,0),"")</f>
      </c>
      <c r="K50" s="63">
        <f ca="1">IF(AND(E50&gt;0,E50&lt;&gt;""),I50+OFFSET('Count Data'!$C$21,(A50-1)*22,0),"")</f>
      </c>
    </row>
    <row r="51" spans="1:11" ht="15">
      <c r="A51" s="23">
        <f t="shared" si="1"/>
      </c>
      <c r="B51" s="74"/>
      <c r="C51" s="59">
        <f t="shared" si="0"/>
      </c>
      <c r="D51" s="75"/>
      <c r="E51" s="60">
        <f ca="1">IF(A51&lt;&gt;"",OFFSET('Count Data'!$F$19,(A51-1)*22,0),"")</f>
      </c>
      <c r="F51" s="61">
        <f ca="1">IF(AND(E51&gt;0,E51&lt;&gt;""),OFFSET('Count Data'!$B$19,(A51-1)*22,0),"")</f>
      </c>
      <c r="G51" s="62">
        <f ca="1">IF(AND(E51&gt;0,E51&lt;&gt;""),F51-OFFSET('Count Data'!$B$21,(A51-1)*22,0),"")</f>
      </c>
      <c r="H51" s="63">
        <f ca="1">IF(AND(E51&gt;0,E51&lt;&gt;""),F51+OFFSET('Count Data'!$B$21,(A51-1)*22,0),"")</f>
      </c>
      <c r="I51" s="61">
        <f ca="1">IF(AND(E51&gt;0,E51&lt;&gt;""),OFFSET('Count Data'!$C$19,(A51-1)*22,0),"")</f>
      </c>
      <c r="J51" s="62">
        <f ca="1">IF(AND(E51&gt;0,E51&lt;&gt;""),I51-OFFSET('Count Data'!$C$21,(A51-1)*22,0),"")</f>
      </c>
      <c r="K51" s="63">
        <f ca="1">IF(AND(E51&gt;0,E51&lt;&gt;""),I51+OFFSET('Count Data'!$C$21,(A51-1)*22,0),"")</f>
      </c>
    </row>
    <row r="52" spans="1:11" ht="15">
      <c r="A52" s="23">
        <f t="shared" si="1"/>
      </c>
      <c r="B52" s="74"/>
      <c r="C52" s="59">
        <f t="shared" si="0"/>
      </c>
      <c r="D52" s="75"/>
      <c r="E52" s="60">
        <f ca="1">IF(A52&lt;&gt;"",OFFSET('Count Data'!$F$19,(A52-1)*22,0),"")</f>
      </c>
      <c r="F52" s="61">
        <f ca="1">IF(AND(E52&gt;0,E52&lt;&gt;""),OFFSET('Count Data'!$B$19,(A52-1)*22,0),"")</f>
      </c>
      <c r="G52" s="62">
        <f ca="1">IF(AND(E52&gt;0,E52&lt;&gt;""),F52-OFFSET('Count Data'!$B$21,(A52-1)*22,0),"")</f>
      </c>
      <c r="H52" s="63">
        <f ca="1">IF(AND(E52&gt;0,E52&lt;&gt;""),F52+OFFSET('Count Data'!$B$21,(A52-1)*22,0),"")</f>
      </c>
      <c r="I52" s="61">
        <f ca="1">IF(AND(E52&gt;0,E52&lt;&gt;""),OFFSET('Count Data'!$C$19,(A52-1)*22,0),"")</f>
      </c>
      <c r="J52" s="62">
        <f ca="1">IF(AND(E52&gt;0,E52&lt;&gt;""),I52-OFFSET('Count Data'!$C$21,(A52-1)*22,0),"")</f>
      </c>
      <c r="K52" s="63">
        <f ca="1">IF(AND(E52&gt;0,E52&lt;&gt;""),I52+OFFSET('Count Data'!$C$21,(A52-1)*22,0),"")</f>
      </c>
    </row>
    <row r="53" spans="1:11" ht="15">
      <c r="A53" s="23">
        <f t="shared" si="1"/>
      </c>
      <c r="B53" s="74"/>
      <c r="C53" s="59">
        <f t="shared" si="0"/>
      </c>
      <c r="D53" s="75"/>
      <c r="E53" s="60">
        <f ca="1">IF(A53&lt;&gt;"",OFFSET('Count Data'!$F$19,(A53-1)*22,0),"")</f>
      </c>
      <c r="F53" s="61">
        <f ca="1">IF(AND(E53&gt;0,E53&lt;&gt;""),OFFSET('Count Data'!$B$19,(A53-1)*22,0),"")</f>
      </c>
      <c r="G53" s="62">
        <f ca="1">IF(AND(E53&gt;0,E53&lt;&gt;""),F53-OFFSET('Count Data'!$B$21,(A53-1)*22,0),"")</f>
      </c>
      <c r="H53" s="63">
        <f ca="1">IF(AND(E53&gt;0,E53&lt;&gt;""),F53+OFFSET('Count Data'!$B$21,(A53-1)*22,0),"")</f>
      </c>
      <c r="I53" s="61">
        <f ca="1">IF(AND(E53&gt;0,E53&lt;&gt;""),OFFSET('Count Data'!$C$19,(A53-1)*22,0),"")</f>
      </c>
      <c r="J53" s="62">
        <f ca="1">IF(AND(E53&gt;0,E53&lt;&gt;""),I53-OFFSET('Count Data'!$C$21,(A53-1)*22,0),"")</f>
      </c>
      <c r="K53" s="63">
        <f ca="1">IF(AND(E53&gt;0,E53&lt;&gt;""),I53+OFFSET('Count Data'!$C$21,(A53-1)*22,0),"")</f>
      </c>
    </row>
    <row r="54" spans="1:11" ht="15">
      <c r="A54" s="23">
        <f t="shared" si="1"/>
      </c>
      <c r="B54" s="74"/>
      <c r="C54" s="59">
        <f t="shared" si="0"/>
      </c>
      <c r="D54" s="75"/>
      <c r="E54" s="60">
        <f ca="1">IF(A54&lt;&gt;"",OFFSET('Count Data'!$F$19,(A54-1)*22,0),"")</f>
      </c>
      <c r="F54" s="61">
        <f ca="1">IF(AND(E54&gt;0,E54&lt;&gt;""),OFFSET('Count Data'!$B$19,(A54-1)*22,0),"")</f>
      </c>
      <c r="G54" s="62">
        <f ca="1">IF(AND(E54&gt;0,E54&lt;&gt;""),F54-OFFSET('Count Data'!$B$21,(A54-1)*22,0),"")</f>
      </c>
      <c r="H54" s="63">
        <f ca="1">IF(AND(E54&gt;0,E54&lt;&gt;""),F54+OFFSET('Count Data'!$B$21,(A54-1)*22,0),"")</f>
      </c>
      <c r="I54" s="61">
        <f ca="1">IF(AND(E54&gt;0,E54&lt;&gt;""),OFFSET('Count Data'!$C$19,(A54-1)*22,0),"")</f>
      </c>
      <c r="J54" s="62">
        <f ca="1">IF(AND(E54&gt;0,E54&lt;&gt;""),I54-OFFSET('Count Data'!$C$21,(A54-1)*22,0),"")</f>
      </c>
      <c r="K54" s="63">
        <f ca="1">IF(AND(E54&gt;0,E54&lt;&gt;""),I54+OFFSET('Count Data'!$C$21,(A54-1)*22,0),"")</f>
      </c>
    </row>
    <row r="55" spans="1:11" ht="15">
      <c r="A55" s="23">
        <f t="shared" si="1"/>
      </c>
      <c r="B55" s="74"/>
      <c r="C55" s="59">
        <f t="shared" si="0"/>
      </c>
      <c r="D55" s="75"/>
      <c r="E55" s="60">
        <f ca="1">IF(A55&lt;&gt;"",OFFSET('Count Data'!$F$19,(A55-1)*22,0),"")</f>
      </c>
      <c r="F55" s="61">
        <f ca="1">IF(AND(E55&gt;0,E55&lt;&gt;""),OFFSET('Count Data'!$B$19,(A55-1)*22,0),"")</f>
      </c>
      <c r="G55" s="62">
        <f ca="1">IF(AND(E55&gt;0,E55&lt;&gt;""),F55-OFFSET('Count Data'!$B$21,(A55-1)*22,0),"")</f>
      </c>
      <c r="H55" s="63">
        <f ca="1">IF(AND(E55&gt;0,E55&lt;&gt;""),F55+OFFSET('Count Data'!$B$21,(A55-1)*22,0),"")</f>
      </c>
      <c r="I55" s="61">
        <f ca="1">IF(AND(E55&gt;0,E55&lt;&gt;""),OFFSET('Count Data'!$C$19,(A55-1)*22,0),"")</f>
      </c>
      <c r="J55" s="62">
        <f ca="1">IF(AND(E55&gt;0,E55&lt;&gt;""),I55-OFFSET('Count Data'!$C$21,(A55-1)*22,0),"")</f>
      </c>
      <c r="K55" s="63">
        <f ca="1">IF(AND(E55&gt;0,E55&lt;&gt;""),I55+OFFSET('Count Data'!$C$21,(A55-1)*22,0),"")</f>
      </c>
    </row>
    <row r="56" spans="1:11" ht="15">
      <c r="A56" s="23">
        <f t="shared" si="1"/>
      </c>
      <c r="B56" s="74"/>
      <c r="C56" s="59">
        <f t="shared" si="0"/>
      </c>
      <c r="D56" s="75"/>
      <c r="E56" s="60">
        <f ca="1">IF(A56&lt;&gt;"",OFFSET('Count Data'!$F$19,(A56-1)*22,0),"")</f>
      </c>
      <c r="F56" s="61">
        <f ca="1">IF(AND(E56&gt;0,E56&lt;&gt;""),OFFSET('Count Data'!$B$19,(A56-1)*22,0),"")</f>
      </c>
      <c r="G56" s="62">
        <f ca="1">IF(AND(E56&gt;0,E56&lt;&gt;""),F56-OFFSET('Count Data'!$B$21,(A56-1)*22,0),"")</f>
      </c>
      <c r="H56" s="63">
        <f ca="1">IF(AND(E56&gt;0,E56&lt;&gt;""),F56+OFFSET('Count Data'!$B$21,(A56-1)*22,0),"")</f>
      </c>
      <c r="I56" s="61">
        <f ca="1">IF(AND(E56&gt;0,E56&lt;&gt;""),OFFSET('Count Data'!$C$19,(A56-1)*22,0),"")</f>
      </c>
      <c r="J56" s="62">
        <f ca="1">IF(AND(E56&gt;0,E56&lt;&gt;""),I56-OFFSET('Count Data'!$C$21,(A56-1)*22,0),"")</f>
      </c>
      <c r="K56" s="63">
        <f ca="1">IF(AND(E56&gt;0,E56&lt;&gt;""),I56+OFFSET('Count Data'!$C$21,(A56-1)*22,0),"")</f>
      </c>
    </row>
    <row r="57" spans="1:11" ht="15">
      <c r="A57" s="23">
        <f t="shared" si="1"/>
      </c>
      <c r="B57" s="74"/>
      <c r="C57" s="59">
        <f t="shared" si="0"/>
      </c>
      <c r="D57" s="75"/>
      <c r="E57" s="60">
        <f ca="1">IF(A57&lt;&gt;"",OFFSET('Count Data'!$F$19,(A57-1)*22,0),"")</f>
      </c>
      <c r="F57" s="61">
        <f ca="1">IF(AND(E57&gt;0,E57&lt;&gt;""),OFFSET('Count Data'!$B$19,(A57-1)*22,0),"")</f>
      </c>
      <c r="G57" s="62">
        <f ca="1">IF(AND(E57&gt;0,E57&lt;&gt;""),F57-OFFSET('Count Data'!$B$21,(A57-1)*22,0),"")</f>
      </c>
      <c r="H57" s="63">
        <f ca="1">IF(AND(E57&gt;0,E57&lt;&gt;""),F57+OFFSET('Count Data'!$B$21,(A57-1)*22,0),"")</f>
      </c>
      <c r="I57" s="61">
        <f ca="1">IF(AND(E57&gt;0,E57&lt;&gt;""),OFFSET('Count Data'!$C$19,(A57-1)*22,0),"")</f>
      </c>
      <c r="J57" s="62">
        <f ca="1">IF(AND(E57&gt;0,E57&lt;&gt;""),I57-OFFSET('Count Data'!$C$21,(A57-1)*22,0),"")</f>
      </c>
      <c r="K57" s="63">
        <f ca="1">IF(AND(E57&gt;0,E57&lt;&gt;""),I57+OFFSET('Count Data'!$C$21,(A57-1)*22,0),"")</f>
      </c>
    </row>
    <row r="58" spans="1:11" ht="15">
      <c r="A58" s="23">
        <f t="shared" si="1"/>
      </c>
      <c r="B58" s="74"/>
      <c r="C58" s="59">
        <f t="shared" si="0"/>
      </c>
      <c r="D58" s="75"/>
      <c r="E58" s="60">
        <f ca="1">IF(A58&lt;&gt;"",OFFSET('Count Data'!$F$19,(A58-1)*22,0),"")</f>
      </c>
      <c r="F58" s="61">
        <f ca="1">IF(AND(E58&gt;0,E58&lt;&gt;""),OFFSET('Count Data'!$B$19,(A58-1)*22,0),"")</f>
      </c>
      <c r="G58" s="62">
        <f ca="1">IF(AND(E58&gt;0,E58&lt;&gt;""),F58-OFFSET('Count Data'!$B$21,(A58-1)*22,0),"")</f>
      </c>
      <c r="H58" s="63">
        <f ca="1">IF(AND(E58&gt;0,E58&lt;&gt;""),F58+OFFSET('Count Data'!$B$21,(A58-1)*22,0),"")</f>
      </c>
      <c r="I58" s="61">
        <f ca="1">IF(AND(E58&gt;0,E58&lt;&gt;""),OFFSET('Count Data'!$C$19,(A58-1)*22,0),"")</f>
      </c>
      <c r="J58" s="62">
        <f ca="1">IF(AND(E58&gt;0,E58&lt;&gt;""),I58-OFFSET('Count Data'!$C$21,(A58-1)*22,0),"")</f>
      </c>
      <c r="K58" s="63">
        <f ca="1">IF(AND(E58&gt;0,E58&lt;&gt;""),I58+OFFSET('Count Data'!$C$21,(A58-1)*22,0),"")</f>
      </c>
    </row>
    <row r="59" spans="1:11" ht="15">
      <c r="A59" s="23">
        <f t="shared" si="1"/>
      </c>
      <c r="B59" s="74"/>
      <c r="C59" s="59">
        <f t="shared" si="0"/>
      </c>
      <c r="D59" s="75"/>
      <c r="E59" s="60">
        <f ca="1">IF(A59&lt;&gt;"",OFFSET('Count Data'!$F$19,(A59-1)*22,0),"")</f>
      </c>
      <c r="F59" s="61">
        <f ca="1">IF(AND(E59&gt;0,E59&lt;&gt;""),OFFSET('Count Data'!$B$19,(A59-1)*22,0),"")</f>
      </c>
      <c r="G59" s="62">
        <f ca="1">IF(AND(E59&gt;0,E59&lt;&gt;""),F59-OFFSET('Count Data'!$B$21,(A59-1)*22,0),"")</f>
      </c>
      <c r="H59" s="63">
        <f ca="1">IF(AND(E59&gt;0,E59&lt;&gt;""),F59+OFFSET('Count Data'!$B$21,(A59-1)*22,0),"")</f>
      </c>
      <c r="I59" s="61">
        <f ca="1">IF(AND(E59&gt;0,E59&lt;&gt;""),OFFSET('Count Data'!$C$19,(A59-1)*22,0),"")</f>
      </c>
      <c r="J59" s="62">
        <f ca="1">IF(AND(E59&gt;0,E59&lt;&gt;""),I59-OFFSET('Count Data'!$C$21,(A59-1)*22,0),"")</f>
      </c>
      <c r="K59" s="63">
        <f ca="1">IF(AND(E59&gt;0,E59&lt;&gt;""),I59+OFFSET('Count Data'!$C$21,(A59-1)*22,0),"")</f>
      </c>
    </row>
    <row r="60" spans="1:11" ht="15">
      <c r="A60" s="23">
        <f t="shared" si="1"/>
      </c>
      <c r="B60" s="74"/>
      <c r="C60" s="59">
        <f t="shared" si="0"/>
      </c>
      <c r="D60" s="75"/>
      <c r="E60" s="60">
        <f ca="1">IF(A60&lt;&gt;"",OFFSET('Count Data'!$F$19,(A60-1)*22,0),"")</f>
      </c>
      <c r="F60" s="61">
        <f ca="1">IF(AND(E60&gt;0,E60&lt;&gt;""),OFFSET('Count Data'!$B$19,(A60-1)*22,0),"")</f>
      </c>
      <c r="G60" s="62">
        <f ca="1">IF(AND(E60&gt;0,E60&lt;&gt;""),F60-OFFSET('Count Data'!$B$21,(A60-1)*22,0),"")</f>
      </c>
      <c r="H60" s="63">
        <f ca="1">IF(AND(E60&gt;0,E60&lt;&gt;""),F60+OFFSET('Count Data'!$B$21,(A60-1)*22,0),"")</f>
      </c>
      <c r="I60" s="61">
        <f ca="1">IF(AND(E60&gt;0,E60&lt;&gt;""),OFFSET('Count Data'!$C$19,(A60-1)*22,0),"")</f>
      </c>
      <c r="J60" s="62">
        <f ca="1">IF(AND(E60&gt;0,E60&lt;&gt;""),I60-OFFSET('Count Data'!$C$21,(A60-1)*22,0),"")</f>
      </c>
      <c r="K60" s="63">
        <f ca="1">IF(AND(E60&gt;0,E60&lt;&gt;""),I60+OFFSET('Count Data'!$C$21,(A60-1)*22,0),"")</f>
      </c>
    </row>
    <row r="61" spans="1:11" ht="15">
      <c r="A61" s="23">
        <f t="shared" si="1"/>
      </c>
      <c r="B61" s="74"/>
      <c r="C61" s="59">
        <f t="shared" si="0"/>
      </c>
      <c r="D61" s="75"/>
      <c r="E61" s="60">
        <f ca="1">IF(A61&lt;&gt;"",OFFSET('Count Data'!$F$19,(A61-1)*22,0),"")</f>
      </c>
      <c r="F61" s="61">
        <f ca="1">IF(AND(E61&gt;0,E61&lt;&gt;""),OFFSET('Count Data'!$B$19,(A61-1)*22,0),"")</f>
      </c>
      <c r="G61" s="62">
        <f ca="1">IF(AND(E61&gt;0,E61&lt;&gt;""),F61-OFFSET('Count Data'!$B$21,(A61-1)*22,0),"")</f>
      </c>
      <c r="H61" s="63">
        <f ca="1">IF(AND(E61&gt;0,E61&lt;&gt;""),F61+OFFSET('Count Data'!$B$21,(A61-1)*22,0),"")</f>
      </c>
      <c r="I61" s="61">
        <f ca="1">IF(AND(E61&gt;0,E61&lt;&gt;""),OFFSET('Count Data'!$C$19,(A61-1)*22,0),"")</f>
      </c>
      <c r="J61" s="62">
        <f ca="1">IF(AND(E61&gt;0,E61&lt;&gt;""),I61-OFFSET('Count Data'!$C$21,(A61-1)*22,0),"")</f>
      </c>
      <c r="K61" s="63">
        <f ca="1">IF(AND(E61&gt;0,E61&lt;&gt;""),I61+OFFSET('Count Data'!$C$21,(A61-1)*22,0),"")</f>
      </c>
    </row>
    <row r="62" spans="1:11" ht="15">
      <c r="A62" s="23">
        <f t="shared" si="1"/>
      </c>
      <c r="B62" s="74"/>
      <c r="C62" s="59">
        <f t="shared" si="0"/>
      </c>
      <c r="D62" s="75"/>
      <c r="E62" s="60">
        <f ca="1">IF(A62&lt;&gt;"",OFFSET('Count Data'!$F$19,(A62-1)*22,0),"")</f>
      </c>
      <c r="F62" s="61">
        <f ca="1">IF(AND(E62&gt;0,E62&lt;&gt;""),OFFSET('Count Data'!$B$19,(A62-1)*22,0),"")</f>
      </c>
      <c r="G62" s="62">
        <f ca="1">IF(AND(E62&gt;0,E62&lt;&gt;""),F62-OFFSET('Count Data'!$B$21,(A62-1)*22,0),"")</f>
      </c>
      <c r="H62" s="63">
        <f ca="1">IF(AND(E62&gt;0,E62&lt;&gt;""),F62+OFFSET('Count Data'!$B$21,(A62-1)*22,0),"")</f>
      </c>
      <c r="I62" s="61">
        <f ca="1">IF(AND(E62&gt;0,E62&lt;&gt;""),OFFSET('Count Data'!$C$19,(A62-1)*22,0),"")</f>
      </c>
      <c r="J62" s="62">
        <f ca="1">IF(AND(E62&gt;0,E62&lt;&gt;""),I62-OFFSET('Count Data'!$C$21,(A62-1)*22,0),"")</f>
      </c>
      <c r="K62" s="63">
        <f ca="1">IF(AND(E62&gt;0,E62&lt;&gt;""),I62+OFFSET('Count Data'!$C$21,(A62-1)*22,0),"")</f>
      </c>
    </row>
    <row r="63" spans="1:11" ht="15">
      <c r="A63" s="23">
        <f t="shared" si="1"/>
      </c>
      <c r="B63" s="74"/>
      <c r="C63" s="59">
        <f t="shared" si="0"/>
      </c>
      <c r="D63" s="75"/>
      <c r="E63" s="60">
        <f ca="1">IF(A63&lt;&gt;"",OFFSET('Count Data'!$F$19,(A63-1)*22,0),"")</f>
      </c>
      <c r="F63" s="61">
        <f ca="1">IF(AND(E63&gt;0,E63&lt;&gt;""),OFFSET('Count Data'!$B$19,(A63-1)*22,0),"")</f>
      </c>
      <c r="G63" s="62">
        <f ca="1">IF(AND(E63&gt;0,E63&lt;&gt;""),F63-OFFSET('Count Data'!$B$21,(A63-1)*22,0),"")</f>
      </c>
      <c r="H63" s="63">
        <f ca="1">IF(AND(E63&gt;0,E63&lt;&gt;""),F63+OFFSET('Count Data'!$B$21,(A63-1)*22,0),"")</f>
      </c>
      <c r="I63" s="61">
        <f ca="1">IF(AND(E63&gt;0,E63&lt;&gt;""),OFFSET('Count Data'!$C$19,(A63-1)*22,0),"")</f>
      </c>
      <c r="J63" s="62">
        <f ca="1">IF(AND(E63&gt;0,E63&lt;&gt;""),I63-OFFSET('Count Data'!$C$21,(A63-1)*22,0),"")</f>
      </c>
      <c r="K63" s="63">
        <f ca="1">IF(AND(E63&gt;0,E63&lt;&gt;""),I63+OFFSET('Count Data'!$C$21,(A63-1)*22,0),"")</f>
      </c>
    </row>
    <row r="64" spans="1:11" ht="15">
      <c r="A64" s="23">
        <f t="shared" si="1"/>
      </c>
      <c r="B64" s="74"/>
      <c r="C64" s="59">
        <f t="shared" si="0"/>
      </c>
      <c r="D64" s="75"/>
      <c r="E64" s="60">
        <f ca="1">IF(A64&lt;&gt;"",OFFSET('Count Data'!$F$19,(A64-1)*22,0),"")</f>
      </c>
      <c r="F64" s="61">
        <f ca="1">IF(AND(E64&gt;0,E64&lt;&gt;""),OFFSET('Count Data'!$B$19,(A64-1)*22,0),"")</f>
      </c>
      <c r="G64" s="62">
        <f ca="1">IF(AND(E64&gt;0,E64&lt;&gt;""),F64-OFFSET('Count Data'!$B$21,(A64-1)*22,0),"")</f>
      </c>
      <c r="H64" s="63">
        <f ca="1">IF(AND(E64&gt;0,E64&lt;&gt;""),F64+OFFSET('Count Data'!$B$21,(A64-1)*22,0),"")</f>
      </c>
      <c r="I64" s="61">
        <f ca="1">IF(AND(E64&gt;0,E64&lt;&gt;""),OFFSET('Count Data'!$C$19,(A64-1)*22,0),"")</f>
      </c>
      <c r="J64" s="62">
        <f ca="1">IF(AND(E64&gt;0,E64&lt;&gt;""),I64-OFFSET('Count Data'!$C$21,(A64-1)*22,0),"")</f>
      </c>
      <c r="K64" s="63">
        <f ca="1">IF(AND(E64&gt;0,E64&lt;&gt;""),I64+OFFSET('Count Data'!$C$21,(A64-1)*22,0),"")</f>
      </c>
    </row>
    <row r="65" spans="1:11" ht="15">
      <c r="A65" s="23">
        <f t="shared" si="1"/>
      </c>
      <c r="B65" s="74"/>
      <c r="C65" s="59">
        <f t="shared" si="0"/>
      </c>
      <c r="D65" s="75"/>
      <c r="E65" s="60">
        <f ca="1">IF(A65&lt;&gt;"",OFFSET('Count Data'!$F$19,(A65-1)*22,0),"")</f>
      </c>
      <c r="F65" s="61">
        <f ca="1">IF(AND(E65&gt;0,E65&lt;&gt;""),OFFSET('Count Data'!$B$19,(A65-1)*22,0),"")</f>
      </c>
      <c r="G65" s="62">
        <f ca="1">IF(AND(E65&gt;0,E65&lt;&gt;""),F65-OFFSET('Count Data'!$B$21,(A65-1)*22,0),"")</f>
      </c>
      <c r="H65" s="63">
        <f ca="1">IF(AND(E65&gt;0,E65&lt;&gt;""),F65+OFFSET('Count Data'!$B$21,(A65-1)*22,0),"")</f>
      </c>
      <c r="I65" s="61">
        <f ca="1">IF(AND(E65&gt;0,E65&lt;&gt;""),OFFSET('Count Data'!$C$19,(A65-1)*22,0),"")</f>
      </c>
      <c r="J65" s="62">
        <f ca="1">IF(AND(E65&gt;0,E65&lt;&gt;""),I65-OFFSET('Count Data'!$C$21,(A65-1)*22,0),"")</f>
      </c>
      <c r="K65" s="63">
        <f ca="1">IF(AND(E65&gt;0,E65&lt;&gt;""),I65+OFFSET('Count Data'!$C$21,(A65-1)*22,0),"")</f>
      </c>
    </row>
    <row r="66" spans="1:11" ht="15">
      <c r="A66" s="23">
        <f t="shared" si="1"/>
      </c>
      <c r="B66" s="74"/>
      <c r="C66" s="59">
        <f t="shared" si="0"/>
      </c>
      <c r="D66" s="75"/>
      <c r="E66" s="60">
        <f ca="1">IF(A66&lt;&gt;"",OFFSET('Count Data'!$F$19,(A66-1)*22,0),"")</f>
      </c>
      <c r="F66" s="61">
        <f ca="1">IF(AND(E66&gt;0,E66&lt;&gt;""),OFFSET('Count Data'!$B$19,(A66-1)*22,0),"")</f>
      </c>
      <c r="G66" s="62">
        <f ca="1">IF(AND(E66&gt;0,E66&lt;&gt;""),F66-OFFSET('Count Data'!$B$21,(A66-1)*22,0),"")</f>
      </c>
      <c r="H66" s="63">
        <f ca="1">IF(AND(E66&gt;0,E66&lt;&gt;""),F66+OFFSET('Count Data'!$B$21,(A66-1)*22,0),"")</f>
      </c>
      <c r="I66" s="61">
        <f ca="1">IF(AND(E66&gt;0,E66&lt;&gt;""),OFFSET('Count Data'!$C$19,(A66-1)*22,0),"")</f>
      </c>
      <c r="J66" s="62">
        <f ca="1">IF(AND(E66&gt;0,E66&lt;&gt;""),I66-OFFSET('Count Data'!$C$21,(A66-1)*22,0),"")</f>
      </c>
      <c r="K66" s="63">
        <f ca="1">IF(AND(E66&gt;0,E66&lt;&gt;""),I66+OFFSET('Count Data'!$C$21,(A66-1)*22,0),"")</f>
      </c>
    </row>
    <row r="67" spans="1:11" ht="15">
      <c r="A67" s="23">
        <f t="shared" si="1"/>
      </c>
      <c r="B67" s="74"/>
      <c r="C67" s="59">
        <f t="shared" si="0"/>
      </c>
      <c r="D67" s="75"/>
      <c r="E67" s="60">
        <f ca="1">IF(A67&lt;&gt;"",OFFSET('Count Data'!$F$19,(A67-1)*22,0),"")</f>
      </c>
      <c r="F67" s="61">
        <f ca="1">IF(AND(E67&gt;0,E67&lt;&gt;""),OFFSET('Count Data'!$B$19,(A67-1)*22,0),"")</f>
      </c>
      <c r="G67" s="62">
        <f ca="1">IF(AND(E67&gt;0,E67&lt;&gt;""),F67-OFFSET('Count Data'!$B$21,(A67-1)*22,0),"")</f>
      </c>
      <c r="H67" s="63">
        <f ca="1">IF(AND(E67&gt;0,E67&lt;&gt;""),F67+OFFSET('Count Data'!$B$21,(A67-1)*22,0),"")</f>
      </c>
      <c r="I67" s="61">
        <f ca="1">IF(AND(E67&gt;0,E67&lt;&gt;""),OFFSET('Count Data'!$C$19,(A67-1)*22,0),"")</f>
      </c>
      <c r="J67" s="62">
        <f ca="1">IF(AND(E67&gt;0,E67&lt;&gt;""),I67-OFFSET('Count Data'!$C$21,(A67-1)*22,0),"")</f>
      </c>
      <c r="K67" s="63">
        <f ca="1">IF(AND(E67&gt;0,E67&lt;&gt;""),I67+OFFSET('Count Data'!$C$21,(A67-1)*22,0),"")</f>
      </c>
    </row>
    <row r="68" spans="1:11" ht="15">
      <c r="A68" s="23">
        <f t="shared" si="1"/>
      </c>
      <c r="B68" s="74"/>
      <c r="C68" s="59">
        <f t="shared" si="0"/>
      </c>
      <c r="D68" s="75"/>
      <c r="E68" s="60">
        <f ca="1">IF(A68&lt;&gt;"",OFFSET('Count Data'!$F$19,(A68-1)*22,0),"")</f>
      </c>
      <c r="F68" s="61">
        <f ca="1">IF(AND(E68&gt;0,E68&lt;&gt;""),OFFSET('Count Data'!$B$19,(A68-1)*22,0),"")</f>
      </c>
      <c r="G68" s="62">
        <f ca="1">IF(AND(E68&gt;0,E68&lt;&gt;""),F68-OFFSET('Count Data'!$B$21,(A68-1)*22,0),"")</f>
      </c>
      <c r="H68" s="63">
        <f ca="1">IF(AND(E68&gt;0,E68&lt;&gt;""),F68+OFFSET('Count Data'!$B$21,(A68-1)*22,0),"")</f>
      </c>
      <c r="I68" s="61">
        <f ca="1">IF(AND(E68&gt;0,E68&lt;&gt;""),OFFSET('Count Data'!$C$19,(A68-1)*22,0),"")</f>
      </c>
      <c r="J68" s="62">
        <f ca="1">IF(AND(E68&gt;0,E68&lt;&gt;""),I68-OFFSET('Count Data'!$C$21,(A68-1)*22,0),"")</f>
      </c>
      <c r="K68" s="63">
        <f ca="1">IF(AND(E68&gt;0,E68&lt;&gt;""),I68+OFFSET('Count Data'!$C$21,(A68-1)*22,0),"")</f>
      </c>
    </row>
    <row r="69" spans="1:11" ht="15">
      <c r="A69" s="23">
        <f t="shared" si="1"/>
      </c>
      <c r="B69" s="74"/>
      <c r="C69" s="59">
        <f t="shared" si="0"/>
      </c>
      <c r="D69" s="75"/>
      <c r="E69" s="60">
        <f ca="1">IF(A69&lt;&gt;"",OFFSET('Count Data'!$F$19,(A69-1)*22,0),"")</f>
      </c>
      <c r="F69" s="61">
        <f ca="1">IF(AND(E69&gt;0,E69&lt;&gt;""),OFFSET('Count Data'!$B$19,(A69-1)*22,0),"")</f>
      </c>
      <c r="G69" s="62">
        <f ca="1">IF(AND(E69&gt;0,E69&lt;&gt;""),F69-OFFSET('Count Data'!$B$21,(A69-1)*22,0),"")</f>
      </c>
      <c r="H69" s="63">
        <f ca="1">IF(AND(E69&gt;0,E69&lt;&gt;""),F69+OFFSET('Count Data'!$B$21,(A69-1)*22,0),"")</f>
      </c>
      <c r="I69" s="61">
        <f ca="1">IF(AND(E69&gt;0,E69&lt;&gt;""),OFFSET('Count Data'!$C$19,(A69-1)*22,0),"")</f>
      </c>
      <c r="J69" s="62">
        <f ca="1">IF(AND(E69&gt;0,E69&lt;&gt;""),I69-OFFSET('Count Data'!$C$21,(A69-1)*22,0),"")</f>
      </c>
      <c r="K69" s="63">
        <f ca="1">IF(AND(E69&gt;0,E69&lt;&gt;""),I69+OFFSET('Count Data'!$C$21,(A69-1)*22,0),"")</f>
      </c>
    </row>
    <row r="70" spans="1:11" ht="15">
      <c r="A70" s="23">
        <f t="shared" si="1"/>
      </c>
      <c r="B70" s="74"/>
      <c r="C70" s="59">
        <f t="shared" si="0"/>
      </c>
      <c r="D70" s="75"/>
      <c r="E70" s="60">
        <f ca="1">IF(A70&lt;&gt;"",OFFSET('Count Data'!$F$19,(A70-1)*22,0),"")</f>
      </c>
      <c r="F70" s="61">
        <f ca="1">IF(AND(E70&gt;0,E70&lt;&gt;""),OFFSET('Count Data'!$B$19,(A70-1)*22,0),"")</f>
      </c>
      <c r="G70" s="62">
        <f ca="1">IF(AND(E70&gt;0,E70&lt;&gt;""),F70-OFFSET('Count Data'!$B$21,(A70-1)*22,0),"")</f>
      </c>
      <c r="H70" s="63">
        <f ca="1">IF(AND(E70&gt;0,E70&lt;&gt;""),F70+OFFSET('Count Data'!$B$21,(A70-1)*22,0),"")</f>
      </c>
      <c r="I70" s="61">
        <f ca="1">IF(AND(E70&gt;0,E70&lt;&gt;""),OFFSET('Count Data'!$C$19,(A70-1)*22,0),"")</f>
      </c>
      <c r="J70" s="62">
        <f ca="1">IF(AND(E70&gt;0,E70&lt;&gt;""),I70-OFFSET('Count Data'!$C$21,(A70-1)*22,0),"")</f>
      </c>
      <c r="K70" s="63">
        <f ca="1">IF(AND(E70&gt;0,E70&lt;&gt;""),I70+OFFSET('Count Data'!$C$21,(A70-1)*22,0),"")</f>
      </c>
    </row>
    <row r="71" spans="1:11" ht="15">
      <c r="A71" s="23">
        <f t="shared" si="1"/>
      </c>
      <c r="B71" s="74"/>
      <c r="C71" s="59">
        <f t="shared" si="0"/>
      </c>
      <c r="D71" s="75"/>
      <c r="E71" s="60">
        <f ca="1">IF(A71&lt;&gt;"",OFFSET('Count Data'!$F$19,(A71-1)*22,0),"")</f>
      </c>
      <c r="F71" s="61">
        <f ca="1">IF(AND(E71&gt;0,E71&lt;&gt;""),OFFSET('Count Data'!$B$19,(A71-1)*22,0),"")</f>
      </c>
      <c r="G71" s="62">
        <f ca="1">IF(AND(E71&gt;0,E71&lt;&gt;""),F71-OFFSET('Count Data'!$B$21,(A71-1)*22,0),"")</f>
      </c>
      <c r="H71" s="63">
        <f ca="1">IF(AND(E71&gt;0,E71&lt;&gt;""),F71+OFFSET('Count Data'!$B$21,(A71-1)*22,0),"")</f>
      </c>
      <c r="I71" s="61">
        <f ca="1">IF(AND(E71&gt;0,E71&lt;&gt;""),OFFSET('Count Data'!$C$19,(A71-1)*22,0),"")</f>
      </c>
      <c r="J71" s="62">
        <f ca="1">IF(AND(E71&gt;0,E71&lt;&gt;""),I71-OFFSET('Count Data'!$C$21,(A71-1)*22,0),"")</f>
      </c>
      <c r="K71" s="63">
        <f ca="1">IF(AND(E71&gt;0,E71&lt;&gt;""),I71+OFFSET('Count Data'!$C$21,(A71-1)*22,0),"")</f>
      </c>
    </row>
    <row r="72" spans="1:11" ht="15">
      <c r="A72" s="23">
        <f t="shared" si="1"/>
      </c>
      <c r="B72" s="74"/>
      <c r="C72" s="59">
        <f t="shared" si="0"/>
      </c>
      <c r="D72" s="75"/>
      <c r="E72" s="60">
        <f ca="1">IF(A72&lt;&gt;"",OFFSET('Count Data'!$F$19,(A72-1)*22,0),"")</f>
      </c>
      <c r="F72" s="61">
        <f ca="1">IF(AND(E72&gt;0,E72&lt;&gt;""),OFFSET('Count Data'!$B$19,(A72-1)*22,0),"")</f>
      </c>
      <c r="G72" s="62">
        <f ca="1">IF(AND(E72&gt;0,E72&lt;&gt;""),F72-OFFSET('Count Data'!$B$21,(A72-1)*22,0),"")</f>
      </c>
      <c r="H72" s="63">
        <f ca="1">IF(AND(E72&gt;0,E72&lt;&gt;""),F72+OFFSET('Count Data'!$B$21,(A72-1)*22,0),"")</f>
      </c>
      <c r="I72" s="61">
        <f ca="1">IF(AND(E72&gt;0,E72&lt;&gt;""),OFFSET('Count Data'!$C$19,(A72-1)*22,0),"")</f>
      </c>
      <c r="J72" s="62">
        <f ca="1">IF(AND(E72&gt;0,E72&lt;&gt;""),I72-OFFSET('Count Data'!$C$21,(A72-1)*22,0),"")</f>
      </c>
      <c r="K72" s="63">
        <f ca="1">IF(AND(E72&gt;0,E72&lt;&gt;""),I72+OFFSET('Count Data'!$C$21,(A72-1)*22,0),"")</f>
      </c>
    </row>
    <row r="73" spans="1:11" ht="15">
      <c r="A73" s="23">
        <f t="shared" si="1"/>
      </c>
      <c r="B73" s="74"/>
      <c r="C73" s="59">
        <f t="shared" si="0"/>
      </c>
      <c r="D73" s="75"/>
      <c r="E73" s="60">
        <f ca="1">IF(A73&lt;&gt;"",OFFSET('Count Data'!$F$19,(A73-1)*22,0),"")</f>
      </c>
      <c r="F73" s="61">
        <f ca="1">IF(AND(E73&gt;0,E73&lt;&gt;""),OFFSET('Count Data'!$B$19,(A73-1)*22,0),"")</f>
      </c>
      <c r="G73" s="62">
        <f ca="1">IF(AND(E73&gt;0,E73&lt;&gt;""),F73-OFFSET('Count Data'!$B$21,(A73-1)*22,0),"")</f>
      </c>
      <c r="H73" s="63">
        <f ca="1">IF(AND(E73&gt;0,E73&lt;&gt;""),F73+OFFSET('Count Data'!$B$21,(A73-1)*22,0),"")</f>
      </c>
      <c r="I73" s="61">
        <f ca="1">IF(AND(E73&gt;0,E73&lt;&gt;""),OFFSET('Count Data'!$C$19,(A73-1)*22,0),"")</f>
      </c>
      <c r="J73" s="62">
        <f ca="1">IF(AND(E73&gt;0,E73&lt;&gt;""),I73-OFFSET('Count Data'!$C$21,(A73-1)*22,0),"")</f>
      </c>
      <c r="K73" s="63">
        <f ca="1">IF(AND(E73&gt;0,E73&lt;&gt;""),I73+OFFSET('Count Data'!$C$21,(A73-1)*22,0),"")</f>
      </c>
    </row>
    <row r="74" spans="1:11" ht="15">
      <c r="A74" s="23">
        <f t="shared" si="1"/>
      </c>
      <c r="B74" s="74"/>
      <c r="C74" s="59">
        <f t="shared" si="0"/>
      </c>
      <c r="D74" s="75"/>
      <c r="E74" s="60">
        <f ca="1">IF(A74&lt;&gt;"",OFFSET('Count Data'!$F$19,(A74-1)*22,0),"")</f>
      </c>
      <c r="F74" s="61">
        <f ca="1">IF(AND(E74&gt;0,E74&lt;&gt;""),OFFSET('Count Data'!$B$19,(A74-1)*22,0),"")</f>
      </c>
      <c r="G74" s="62">
        <f ca="1">IF(AND(E74&gt;0,E74&lt;&gt;""),F74-OFFSET('Count Data'!$B$21,(A74-1)*22,0),"")</f>
      </c>
      <c r="H74" s="63">
        <f ca="1">IF(AND(E74&gt;0,E74&lt;&gt;""),F74+OFFSET('Count Data'!$B$21,(A74-1)*22,0),"")</f>
      </c>
      <c r="I74" s="61">
        <f ca="1">IF(AND(E74&gt;0,E74&lt;&gt;""),OFFSET('Count Data'!$C$19,(A74-1)*22,0),"")</f>
      </c>
      <c r="J74" s="62">
        <f ca="1">IF(AND(E74&gt;0,E74&lt;&gt;""),I74-OFFSET('Count Data'!$C$21,(A74-1)*22,0),"")</f>
      </c>
      <c r="K74" s="63">
        <f ca="1">IF(AND(E74&gt;0,E74&lt;&gt;""),I74+OFFSET('Count Data'!$C$21,(A74-1)*22,0),"")</f>
      </c>
    </row>
    <row r="75" spans="1:11" ht="15">
      <c r="A75" s="23">
        <f t="shared" si="1"/>
      </c>
      <c r="B75" s="74"/>
      <c r="C75" s="59">
        <f t="shared" si="0"/>
      </c>
      <c r="D75" s="75"/>
      <c r="E75" s="60">
        <f ca="1">IF(A75&lt;&gt;"",OFFSET('Count Data'!$F$19,(A75-1)*22,0),"")</f>
      </c>
      <c r="F75" s="61">
        <f ca="1">IF(AND(E75&gt;0,E75&lt;&gt;""),OFFSET('Count Data'!$B$19,(A75-1)*22,0),"")</f>
      </c>
      <c r="G75" s="62">
        <f ca="1">IF(AND(E75&gt;0,E75&lt;&gt;""),F75-OFFSET('Count Data'!$B$21,(A75-1)*22,0),"")</f>
      </c>
      <c r="H75" s="63">
        <f ca="1">IF(AND(E75&gt;0,E75&lt;&gt;""),F75+OFFSET('Count Data'!$B$21,(A75-1)*22,0),"")</f>
      </c>
      <c r="I75" s="61">
        <f ca="1">IF(AND(E75&gt;0,E75&lt;&gt;""),OFFSET('Count Data'!$C$19,(A75-1)*22,0),"")</f>
      </c>
      <c r="J75" s="62">
        <f ca="1">IF(AND(E75&gt;0,E75&lt;&gt;""),I75-OFFSET('Count Data'!$C$21,(A75-1)*22,0),"")</f>
      </c>
      <c r="K75" s="63">
        <f ca="1">IF(AND(E75&gt;0,E75&lt;&gt;""),I75+OFFSET('Count Data'!$C$21,(A75-1)*22,0),"")</f>
      </c>
    </row>
    <row r="76" spans="1:11" ht="15">
      <c r="A76" s="23">
        <f t="shared" si="1"/>
      </c>
      <c r="B76" s="74"/>
      <c r="C76" s="59">
        <f t="shared" si="0"/>
      </c>
      <c r="D76" s="75"/>
      <c r="E76" s="60">
        <f ca="1">IF(A76&lt;&gt;"",OFFSET('Count Data'!$F$19,(A76-1)*22,0),"")</f>
      </c>
      <c r="F76" s="61">
        <f ca="1">IF(AND(E76&gt;0,E76&lt;&gt;""),OFFSET('Count Data'!$B$19,(A76-1)*22,0),"")</f>
      </c>
      <c r="G76" s="62">
        <f ca="1">IF(AND(E76&gt;0,E76&lt;&gt;""),F76-OFFSET('Count Data'!$B$21,(A76-1)*22,0),"")</f>
      </c>
      <c r="H76" s="63">
        <f ca="1">IF(AND(E76&gt;0,E76&lt;&gt;""),F76+OFFSET('Count Data'!$B$21,(A76-1)*22,0),"")</f>
      </c>
      <c r="I76" s="61">
        <f ca="1">IF(AND(E76&gt;0,E76&lt;&gt;""),OFFSET('Count Data'!$C$19,(A76-1)*22,0),"")</f>
      </c>
      <c r="J76" s="62">
        <f ca="1">IF(AND(E76&gt;0,E76&lt;&gt;""),I76-OFFSET('Count Data'!$C$21,(A76-1)*22,0),"")</f>
      </c>
      <c r="K76" s="63">
        <f ca="1">IF(AND(E76&gt;0,E76&lt;&gt;""),I76+OFFSET('Count Data'!$C$21,(A76-1)*22,0),"")</f>
      </c>
    </row>
    <row r="77" spans="1:11" ht="15">
      <c r="A77" s="23">
        <f t="shared" si="1"/>
      </c>
      <c r="B77" s="74"/>
      <c r="C77" s="59">
        <f t="shared" si="0"/>
      </c>
      <c r="D77" s="75"/>
      <c r="E77" s="60">
        <f ca="1">IF(A77&lt;&gt;"",OFFSET('Count Data'!$F$19,(A77-1)*22,0),"")</f>
      </c>
      <c r="F77" s="61">
        <f ca="1">IF(AND(E77&gt;0,E77&lt;&gt;""),OFFSET('Count Data'!$B$19,(A77-1)*22,0),"")</f>
      </c>
      <c r="G77" s="62">
        <f ca="1">IF(AND(E77&gt;0,E77&lt;&gt;""),F77-OFFSET('Count Data'!$B$21,(A77-1)*22,0),"")</f>
      </c>
      <c r="H77" s="63">
        <f ca="1">IF(AND(E77&gt;0,E77&lt;&gt;""),F77+OFFSET('Count Data'!$B$21,(A77-1)*22,0),"")</f>
      </c>
      <c r="I77" s="61">
        <f ca="1">IF(AND(E77&gt;0,E77&lt;&gt;""),OFFSET('Count Data'!$C$19,(A77-1)*22,0),"")</f>
      </c>
      <c r="J77" s="62">
        <f ca="1">IF(AND(E77&gt;0,E77&lt;&gt;""),I77-OFFSET('Count Data'!$C$21,(A77-1)*22,0),"")</f>
      </c>
      <c r="K77" s="63">
        <f ca="1">IF(AND(E77&gt;0,E77&lt;&gt;""),I77+OFFSET('Count Data'!$C$21,(A77-1)*22,0),"")</f>
      </c>
    </row>
    <row r="78" spans="1:11" ht="15">
      <c r="A78" s="23">
        <f t="shared" si="1"/>
      </c>
      <c r="B78" s="74"/>
      <c r="C78" s="59">
        <f t="shared" si="0"/>
      </c>
      <c r="D78" s="75"/>
      <c r="E78" s="60">
        <f ca="1">IF(A78&lt;&gt;"",OFFSET('Count Data'!$F$19,(A78-1)*22,0),"")</f>
      </c>
      <c r="F78" s="61">
        <f ca="1">IF(AND(E78&gt;0,E78&lt;&gt;""),OFFSET('Count Data'!$B$19,(A78-1)*22,0),"")</f>
      </c>
      <c r="G78" s="62">
        <f ca="1">IF(AND(E78&gt;0,E78&lt;&gt;""),F78-OFFSET('Count Data'!$B$21,(A78-1)*22,0),"")</f>
      </c>
      <c r="H78" s="63">
        <f ca="1">IF(AND(E78&gt;0,E78&lt;&gt;""),F78+OFFSET('Count Data'!$B$21,(A78-1)*22,0),"")</f>
      </c>
      <c r="I78" s="61">
        <f ca="1">IF(AND(E78&gt;0,E78&lt;&gt;""),OFFSET('Count Data'!$C$19,(A78-1)*22,0),"")</f>
      </c>
      <c r="J78" s="62">
        <f ca="1">IF(AND(E78&gt;0,E78&lt;&gt;""),I78-OFFSET('Count Data'!$C$21,(A78-1)*22,0),"")</f>
      </c>
      <c r="K78" s="63">
        <f ca="1">IF(AND(E78&gt;0,E78&lt;&gt;""),I78+OFFSET('Count Data'!$C$21,(A78-1)*22,0),"")</f>
      </c>
    </row>
    <row r="79" spans="1:11" ht="15">
      <c r="A79" s="23">
        <f t="shared" si="1"/>
      </c>
      <c r="B79" s="74"/>
      <c r="C79" s="59">
        <f t="shared" si="0"/>
      </c>
      <c r="D79" s="75"/>
      <c r="E79" s="60">
        <f ca="1">IF(A79&lt;&gt;"",OFFSET('Count Data'!$F$19,(A79-1)*22,0),"")</f>
      </c>
      <c r="F79" s="61">
        <f ca="1">IF(AND(E79&gt;0,E79&lt;&gt;""),OFFSET('Count Data'!$B$19,(A79-1)*22,0),"")</f>
      </c>
      <c r="G79" s="62">
        <f ca="1">IF(AND(E79&gt;0,E79&lt;&gt;""),F79-OFFSET('Count Data'!$B$21,(A79-1)*22,0),"")</f>
      </c>
      <c r="H79" s="63">
        <f ca="1">IF(AND(E79&gt;0,E79&lt;&gt;""),F79+OFFSET('Count Data'!$B$21,(A79-1)*22,0),"")</f>
      </c>
      <c r="I79" s="61">
        <f ca="1">IF(AND(E79&gt;0,E79&lt;&gt;""),OFFSET('Count Data'!$C$19,(A79-1)*22,0),"")</f>
      </c>
      <c r="J79" s="62">
        <f ca="1">IF(AND(E79&gt;0,E79&lt;&gt;""),I79-OFFSET('Count Data'!$C$21,(A79-1)*22,0),"")</f>
      </c>
      <c r="K79" s="63">
        <f ca="1">IF(AND(E79&gt;0,E79&lt;&gt;""),I79+OFFSET('Count Data'!$C$21,(A79-1)*22,0),"")</f>
      </c>
    </row>
    <row r="80" spans="1:11" ht="15">
      <c r="A80" s="23">
        <f t="shared" si="1"/>
      </c>
      <c r="B80" s="74"/>
      <c r="C80" s="59">
        <f t="shared" si="0"/>
      </c>
      <c r="D80" s="75"/>
      <c r="E80" s="60">
        <f ca="1">IF(A80&lt;&gt;"",OFFSET('Count Data'!$F$19,(A80-1)*22,0),"")</f>
      </c>
      <c r="F80" s="61">
        <f ca="1">IF(AND(E80&gt;0,E80&lt;&gt;""),OFFSET('Count Data'!$B$19,(A80-1)*22,0),"")</f>
      </c>
      <c r="G80" s="62">
        <f ca="1">IF(AND(E80&gt;0,E80&lt;&gt;""),F80-OFFSET('Count Data'!$B$21,(A80-1)*22,0),"")</f>
      </c>
      <c r="H80" s="63">
        <f ca="1">IF(AND(E80&gt;0,E80&lt;&gt;""),F80+OFFSET('Count Data'!$B$21,(A80-1)*22,0),"")</f>
      </c>
      <c r="I80" s="61">
        <f ca="1">IF(AND(E80&gt;0,E80&lt;&gt;""),OFFSET('Count Data'!$C$19,(A80-1)*22,0),"")</f>
      </c>
      <c r="J80" s="62">
        <f ca="1">IF(AND(E80&gt;0,E80&lt;&gt;""),I80-OFFSET('Count Data'!$C$21,(A80-1)*22,0),"")</f>
      </c>
      <c r="K80" s="63">
        <f ca="1">IF(AND(E80&gt;0,E80&lt;&gt;""),I80+OFFSET('Count Data'!$C$21,(A80-1)*22,0),"")</f>
      </c>
    </row>
    <row r="81" spans="1:11" ht="15">
      <c r="A81" s="23">
        <f t="shared" si="1"/>
      </c>
      <c r="B81" s="74"/>
      <c r="C81" s="59">
        <f t="shared" si="0"/>
      </c>
      <c r="D81" s="75"/>
      <c r="E81" s="60">
        <f ca="1">IF(A81&lt;&gt;"",OFFSET('Count Data'!$F$19,(A81-1)*22,0),"")</f>
      </c>
      <c r="F81" s="61">
        <f ca="1">IF(AND(E81&gt;0,E81&lt;&gt;""),OFFSET('Count Data'!$B$19,(A81-1)*22,0),"")</f>
      </c>
      <c r="G81" s="62">
        <f ca="1">IF(AND(E81&gt;0,E81&lt;&gt;""),F81-OFFSET('Count Data'!$B$21,(A81-1)*22,0),"")</f>
      </c>
      <c r="H81" s="63">
        <f ca="1">IF(AND(E81&gt;0,E81&lt;&gt;""),F81+OFFSET('Count Data'!$B$21,(A81-1)*22,0),"")</f>
      </c>
      <c r="I81" s="61">
        <f ca="1">IF(AND(E81&gt;0,E81&lt;&gt;""),OFFSET('Count Data'!$C$19,(A81-1)*22,0),"")</f>
      </c>
      <c r="J81" s="62">
        <f ca="1">IF(AND(E81&gt;0,E81&lt;&gt;""),I81-OFFSET('Count Data'!$C$21,(A81-1)*22,0),"")</f>
      </c>
      <c r="K81" s="63">
        <f ca="1">IF(AND(E81&gt;0,E81&lt;&gt;""),I81+OFFSET('Count Data'!$C$21,(A81-1)*22,0),"")</f>
      </c>
    </row>
    <row r="82" spans="1:11" ht="15">
      <c r="A82" s="23">
        <f t="shared" si="1"/>
      </c>
      <c r="B82" s="74"/>
      <c r="C82" s="59">
        <f aca="true" t="shared" si="2" ref="C82:C145">IF(B82&lt;&gt;"","vs.","")</f>
      </c>
      <c r="D82" s="75"/>
      <c r="E82" s="60">
        <f ca="1">IF(A82&lt;&gt;"",OFFSET('Count Data'!$F$19,(A82-1)*22,0),"")</f>
      </c>
      <c r="F82" s="61">
        <f ca="1">IF(AND(E82&gt;0,E82&lt;&gt;""),OFFSET('Count Data'!$B$19,(A82-1)*22,0),"")</f>
      </c>
      <c r="G82" s="62">
        <f ca="1">IF(AND(E82&gt;0,E82&lt;&gt;""),F82-OFFSET('Count Data'!$B$21,(A82-1)*22,0),"")</f>
      </c>
      <c r="H82" s="63">
        <f ca="1">IF(AND(E82&gt;0,E82&lt;&gt;""),F82+OFFSET('Count Data'!$B$21,(A82-1)*22,0),"")</f>
      </c>
      <c r="I82" s="61">
        <f ca="1">IF(AND(E82&gt;0,E82&lt;&gt;""),OFFSET('Count Data'!$C$19,(A82-1)*22,0),"")</f>
      </c>
      <c r="J82" s="62">
        <f ca="1">IF(AND(E82&gt;0,E82&lt;&gt;""),I82-OFFSET('Count Data'!$C$21,(A82-1)*22,0),"")</f>
      </c>
      <c r="K82" s="63">
        <f ca="1">IF(AND(E82&gt;0,E82&lt;&gt;""),I82+OFFSET('Count Data'!$C$21,(A82-1)*22,0),"")</f>
      </c>
    </row>
    <row r="83" spans="1:11" ht="15">
      <c r="A83" s="23">
        <f aca="true" t="shared" si="3" ref="A83:A146">IF(B83&lt;&gt;"",A82+1,"")</f>
      </c>
      <c r="B83" s="74"/>
      <c r="C83" s="59">
        <f t="shared" si="2"/>
      </c>
      <c r="D83" s="75"/>
      <c r="E83" s="60">
        <f ca="1">IF(A83&lt;&gt;"",OFFSET('Count Data'!$F$19,(A83-1)*22,0),"")</f>
      </c>
      <c r="F83" s="61">
        <f ca="1">IF(AND(E83&gt;0,E83&lt;&gt;""),OFFSET('Count Data'!$B$19,(A83-1)*22,0),"")</f>
      </c>
      <c r="G83" s="62">
        <f ca="1">IF(AND(E83&gt;0,E83&lt;&gt;""),F83-OFFSET('Count Data'!$B$21,(A83-1)*22,0),"")</f>
      </c>
      <c r="H83" s="63">
        <f ca="1">IF(AND(E83&gt;0,E83&lt;&gt;""),F83+OFFSET('Count Data'!$B$21,(A83-1)*22,0),"")</f>
      </c>
      <c r="I83" s="61">
        <f ca="1">IF(AND(E83&gt;0,E83&lt;&gt;""),OFFSET('Count Data'!$C$19,(A83-1)*22,0),"")</f>
      </c>
      <c r="J83" s="62">
        <f ca="1">IF(AND(E83&gt;0,E83&lt;&gt;""),I83-OFFSET('Count Data'!$C$21,(A83-1)*22,0),"")</f>
      </c>
      <c r="K83" s="63">
        <f ca="1">IF(AND(E83&gt;0,E83&lt;&gt;""),I83+OFFSET('Count Data'!$C$21,(A83-1)*22,0),"")</f>
      </c>
    </row>
    <row r="84" spans="1:11" ht="15">
      <c r="A84" s="23">
        <f t="shared" si="3"/>
      </c>
      <c r="B84" s="74"/>
      <c r="C84" s="59">
        <f t="shared" si="2"/>
      </c>
      <c r="D84" s="75"/>
      <c r="E84" s="60">
        <f ca="1">IF(A84&lt;&gt;"",OFFSET('Count Data'!$F$19,(A84-1)*22,0),"")</f>
      </c>
      <c r="F84" s="61">
        <f ca="1">IF(AND(E84&gt;0,E84&lt;&gt;""),OFFSET('Count Data'!$B$19,(A84-1)*22,0),"")</f>
      </c>
      <c r="G84" s="62">
        <f ca="1">IF(AND(E84&gt;0,E84&lt;&gt;""),F84-OFFSET('Count Data'!$B$21,(A84-1)*22,0),"")</f>
      </c>
      <c r="H84" s="63">
        <f ca="1">IF(AND(E84&gt;0,E84&lt;&gt;""),F84+OFFSET('Count Data'!$B$21,(A84-1)*22,0),"")</f>
      </c>
      <c r="I84" s="61">
        <f ca="1">IF(AND(E84&gt;0,E84&lt;&gt;""),OFFSET('Count Data'!$C$19,(A84-1)*22,0),"")</f>
      </c>
      <c r="J84" s="62">
        <f ca="1">IF(AND(E84&gt;0,E84&lt;&gt;""),I84-OFFSET('Count Data'!$C$21,(A84-1)*22,0),"")</f>
      </c>
      <c r="K84" s="63">
        <f ca="1">IF(AND(E84&gt;0,E84&lt;&gt;""),I84+OFFSET('Count Data'!$C$21,(A84-1)*22,0),"")</f>
      </c>
    </row>
    <row r="85" spans="1:11" ht="15">
      <c r="A85" s="23">
        <f t="shared" si="3"/>
      </c>
      <c r="B85" s="74"/>
      <c r="C85" s="59">
        <f t="shared" si="2"/>
      </c>
      <c r="D85" s="75"/>
      <c r="E85" s="60">
        <f ca="1">IF(A85&lt;&gt;"",OFFSET('Count Data'!$F$19,(A85-1)*22,0),"")</f>
      </c>
      <c r="F85" s="61">
        <f ca="1">IF(AND(E85&gt;0,E85&lt;&gt;""),OFFSET('Count Data'!$B$19,(A85-1)*22,0),"")</f>
      </c>
      <c r="G85" s="62">
        <f ca="1">IF(AND(E85&gt;0,E85&lt;&gt;""),F85-OFFSET('Count Data'!$B$21,(A85-1)*22,0),"")</f>
      </c>
      <c r="H85" s="63">
        <f ca="1">IF(AND(E85&gt;0,E85&lt;&gt;""),F85+OFFSET('Count Data'!$B$21,(A85-1)*22,0),"")</f>
      </c>
      <c r="I85" s="61">
        <f ca="1">IF(AND(E85&gt;0,E85&lt;&gt;""),OFFSET('Count Data'!$C$19,(A85-1)*22,0),"")</f>
      </c>
      <c r="J85" s="62">
        <f ca="1">IF(AND(E85&gt;0,E85&lt;&gt;""),I85-OFFSET('Count Data'!$C$21,(A85-1)*22,0),"")</f>
      </c>
      <c r="K85" s="63">
        <f ca="1">IF(AND(E85&gt;0,E85&lt;&gt;""),I85+OFFSET('Count Data'!$C$21,(A85-1)*22,0),"")</f>
      </c>
    </row>
    <row r="86" spans="1:11" ht="15">
      <c r="A86" s="23">
        <f t="shared" si="3"/>
      </c>
      <c r="B86" s="74"/>
      <c r="C86" s="59">
        <f t="shared" si="2"/>
      </c>
      <c r="D86" s="75"/>
      <c r="E86" s="60">
        <f ca="1">IF(A86&lt;&gt;"",OFFSET('Count Data'!$F$19,(A86-1)*22,0),"")</f>
      </c>
      <c r="F86" s="61">
        <f ca="1">IF(AND(E86&gt;0,E86&lt;&gt;""),OFFSET('Count Data'!$B$19,(A86-1)*22,0),"")</f>
      </c>
      <c r="G86" s="62">
        <f ca="1">IF(AND(E86&gt;0,E86&lt;&gt;""),F86-OFFSET('Count Data'!$B$21,(A86-1)*22,0),"")</f>
      </c>
      <c r="H86" s="63">
        <f ca="1">IF(AND(E86&gt;0,E86&lt;&gt;""),F86+OFFSET('Count Data'!$B$21,(A86-1)*22,0),"")</f>
      </c>
      <c r="I86" s="61">
        <f ca="1">IF(AND(E86&gt;0,E86&lt;&gt;""),OFFSET('Count Data'!$C$19,(A86-1)*22,0),"")</f>
      </c>
      <c r="J86" s="62">
        <f ca="1">IF(AND(E86&gt;0,E86&lt;&gt;""),I86-OFFSET('Count Data'!$C$21,(A86-1)*22,0),"")</f>
      </c>
      <c r="K86" s="63">
        <f ca="1">IF(AND(E86&gt;0,E86&lt;&gt;""),I86+OFFSET('Count Data'!$C$21,(A86-1)*22,0),"")</f>
      </c>
    </row>
    <row r="87" spans="1:11" ht="15">
      <c r="A87" s="23">
        <f t="shared" si="3"/>
      </c>
      <c r="B87" s="74"/>
      <c r="C87" s="59">
        <f t="shared" si="2"/>
      </c>
      <c r="D87" s="75"/>
      <c r="E87" s="60">
        <f ca="1">IF(A87&lt;&gt;"",OFFSET('Count Data'!$F$19,(A87-1)*22,0),"")</f>
      </c>
      <c r="F87" s="61">
        <f ca="1">IF(AND(E87&gt;0,E87&lt;&gt;""),OFFSET('Count Data'!$B$19,(A87-1)*22,0),"")</f>
      </c>
      <c r="G87" s="62">
        <f ca="1">IF(AND(E87&gt;0,E87&lt;&gt;""),F87-OFFSET('Count Data'!$B$21,(A87-1)*22,0),"")</f>
      </c>
      <c r="H87" s="63">
        <f ca="1">IF(AND(E87&gt;0,E87&lt;&gt;""),F87+OFFSET('Count Data'!$B$21,(A87-1)*22,0),"")</f>
      </c>
      <c r="I87" s="61">
        <f ca="1">IF(AND(E87&gt;0,E87&lt;&gt;""),OFFSET('Count Data'!$C$19,(A87-1)*22,0),"")</f>
      </c>
      <c r="J87" s="62">
        <f ca="1">IF(AND(E87&gt;0,E87&lt;&gt;""),I87-OFFSET('Count Data'!$C$21,(A87-1)*22,0),"")</f>
      </c>
      <c r="K87" s="63">
        <f ca="1">IF(AND(E87&gt;0,E87&lt;&gt;""),I87+OFFSET('Count Data'!$C$21,(A87-1)*22,0),"")</f>
      </c>
    </row>
    <row r="88" spans="1:11" ht="15">
      <c r="A88" s="23">
        <f t="shared" si="3"/>
      </c>
      <c r="B88" s="74"/>
      <c r="C88" s="59">
        <f t="shared" si="2"/>
      </c>
      <c r="D88" s="75"/>
      <c r="E88" s="60">
        <f ca="1">IF(A88&lt;&gt;"",OFFSET('Count Data'!$F$19,(A88-1)*22,0),"")</f>
      </c>
      <c r="F88" s="61">
        <f ca="1">IF(AND(E88&gt;0,E88&lt;&gt;""),OFFSET('Count Data'!$B$19,(A88-1)*22,0),"")</f>
      </c>
      <c r="G88" s="62">
        <f ca="1">IF(AND(E88&gt;0,E88&lt;&gt;""),F88-OFFSET('Count Data'!$B$21,(A88-1)*22,0),"")</f>
      </c>
      <c r="H88" s="63">
        <f ca="1">IF(AND(E88&gt;0,E88&lt;&gt;""),F88+OFFSET('Count Data'!$B$21,(A88-1)*22,0),"")</f>
      </c>
      <c r="I88" s="61">
        <f ca="1">IF(AND(E88&gt;0,E88&lt;&gt;""),OFFSET('Count Data'!$C$19,(A88-1)*22,0),"")</f>
      </c>
      <c r="J88" s="62">
        <f ca="1">IF(AND(E88&gt;0,E88&lt;&gt;""),I88-OFFSET('Count Data'!$C$21,(A88-1)*22,0),"")</f>
      </c>
      <c r="K88" s="63">
        <f ca="1">IF(AND(E88&gt;0,E88&lt;&gt;""),I88+OFFSET('Count Data'!$C$21,(A88-1)*22,0),"")</f>
      </c>
    </row>
    <row r="89" spans="1:11" ht="15">
      <c r="A89" s="23">
        <f t="shared" si="3"/>
      </c>
      <c r="B89" s="74"/>
      <c r="C89" s="59">
        <f t="shared" si="2"/>
      </c>
      <c r="D89" s="75"/>
      <c r="E89" s="60">
        <f ca="1">IF(A89&lt;&gt;"",OFFSET('Count Data'!$F$19,(A89-1)*22,0),"")</f>
      </c>
      <c r="F89" s="61">
        <f ca="1">IF(AND(E89&gt;0,E89&lt;&gt;""),OFFSET('Count Data'!$B$19,(A89-1)*22,0),"")</f>
      </c>
      <c r="G89" s="62">
        <f ca="1">IF(AND(E89&gt;0,E89&lt;&gt;""),F89-OFFSET('Count Data'!$B$21,(A89-1)*22,0),"")</f>
      </c>
      <c r="H89" s="63">
        <f ca="1">IF(AND(E89&gt;0,E89&lt;&gt;""),F89+OFFSET('Count Data'!$B$21,(A89-1)*22,0),"")</f>
      </c>
      <c r="I89" s="61">
        <f ca="1">IF(AND(E89&gt;0,E89&lt;&gt;""),OFFSET('Count Data'!$C$19,(A89-1)*22,0),"")</f>
      </c>
      <c r="J89" s="62">
        <f ca="1">IF(AND(E89&gt;0,E89&lt;&gt;""),I89-OFFSET('Count Data'!$C$21,(A89-1)*22,0),"")</f>
      </c>
      <c r="K89" s="63">
        <f ca="1">IF(AND(E89&gt;0,E89&lt;&gt;""),I89+OFFSET('Count Data'!$C$21,(A89-1)*22,0),"")</f>
      </c>
    </row>
    <row r="90" spans="1:11" ht="15">
      <c r="A90" s="23">
        <f t="shared" si="3"/>
      </c>
      <c r="B90" s="74"/>
      <c r="C90" s="59">
        <f t="shared" si="2"/>
      </c>
      <c r="D90" s="75"/>
      <c r="E90" s="60">
        <f ca="1">IF(A90&lt;&gt;"",OFFSET('Count Data'!$F$19,(A90-1)*22,0),"")</f>
      </c>
      <c r="F90" s="61">
        <f ca="1">IF(AND(E90&gt;0,E90&lt;&gt;""),OFFSET('Count Data'!$B$19,(A90-1)*22,0),"")</f>
      </c>
      <c r="G90" s="62">
        <f ca="1">IF(AND(E90&gt;0,E90&lt;&gt;""),F90-OFFSET('Count Data'!$B$21,(A90-1)*22,0),"")</f>
      </c>
      <c r="H90" s="63">
        <f ca="1">IF(AND(E90&gt;0,E90&lt;&gt;""),F90+OFFSET('Count Data'!$B$21,(A90-1)*22,0),"")</f>
      </c>
      <c r="I90" s="61">
        <f ca="1">IF(AND(E90&gt;0,E90&lt;&gt;""),OFFSET('Count Data'!$C$19,(A90-1)*22,0),"")</f>
      </c>
      <c r="J90" s="62">
        <f ca="1">IF(AND(E90&gt;0,E90&lt;&gt;""),I90-OFFSET('Count Data'!$C$21,(A90-1)*22,0),"")</f>
      </c>
      <c r="K90" s="63">
        <f ca="1">IF(AND(E90&gt;0,E90&lt;&gt;""),I90+OFFSET('Count Data'!$C$21,(A90-1)*22,0),"")</f>
      </c>
    </row>
    <row r="91" spans="1:11" ht="15">
      <c r="A91" s="23">
        <f t="shared" si="3"/>
      </c>
      <c r="B91" s="74"/>
      <c r="C91" s="59">
        <f t="shared" si="2"/>
      </c>
      <c r="D91" s="75"/>
      <c r="E91" s="60">
        <f ca="1">IF(A91&lt;&gt;"",OFFSET('Count Data'!$F$19,(A91-1)*22,0),"")</f>
      </c>
      <c r="F91" s="61">
        <f ca="1">IF(AND(E91&gt;0,E91&lt;&gt;""),OFFSET('Count Data'!$B$19,(A91-1)*22,0),"")</f>
      </c>
      <c r="G91" s="62">
        <f ca="1">IF(AND(E91&gt;0,E91&lt;&gt;""),F91-OFFSET('Count Data'!$B$21,(A91-1)*22,0),"")</f>
      </c>
      <c r="H91" s="63">
        <f ca="1">IF(AND(E91&gt;0,E91&lt;&gt;""),F91+OFFSET('Count Data'!$B$21,(A91-1)*22,0),"")</f>
      </c>
      <c r="I91" s="61">
        <f ca="1">IF(AND(E91&gt;0,E91&lt;&gt;""),OFFSET('Count Data'!$C$19,(A91-1)*22,0),"")</f>
      </c>
      <c r="J91" s="62">
        <f ca="1">IF(AND(E91&gt;0,E91&lt;&gt;""),I91-OFFSET('Count Data'!$C$21,(A91-1)*22,0),"")</f>
      </c>
      <c r="K91" s="63">
        <f ca="1">IF(AND(E91&gt;0,E91&lt;&gt;""),I91+OFFSET('Count Data'!$C$21,(A91-1)*22,0),"")</f>
      </c>
    </row>
    <row r="92" spans="1:11" ht="15">
      <c r="A92" s="23">
        <f t="shared" si="3"/>
      </c>
      <c r="B92" s="74"/>
      <c r="C92" s="59">
        <f t="shared" si="2"/>
      </c>
      <c r="D92" s="75"/>
      <c r="E92" s="60">
        <f ca="1">IF(A92&lt;&gt;"",OFFSET('Count Data'!$F$19,(A92-1)*22,0),"")</f>
      </c>
      <c r="F92" s="61">
        <f ca="1">IF(AND(E92&gt;0,E92&lt;&gt;""),OFFSET('Count Data'!$B$19,(A92-1)*22,0),"")</f>
      </c>
      <c r="G92" s="62">
        <f ca="1">IF(AND(E92&gt;0,E92&lt;&gt;""),F92-OFFSET('Count Data'!$B$21,(A92-1)*22,0),"")</f>
      </c>
      <c r="H92" s="63">
        <f ca="1">IF(AND(E92&gt;0,E92&lt;&gt;""),F92+OFFSET('Count Data'!$B$21,(A92-1)*22,0),"")</f>
      </c>
      <c r="I92" s="61">
        <f ca="1">IF(AND(E92&gt;0,E92&lt;&gt;""),OFFSET('Count Data'!$C$19,(A92-1)*22,0),"")</f>
      </c>
      <c r="J92" s="62">
        <f ca="1">IF(AND(E92&gt;0,E92&lt;&gt;""),I92-OFFSET('Count Data'!$C$21,(A92-1)*22,0),"")</f>
      </c>
      <c r="K92" s="63">
        <f ca="1">IF(AND(E92&gt;0,E92&lt;&gt;""),I92+OFFSET('Count Data'!$C$21,(A92-1)*22,0),"")</f>
      </c>
    </row>
    <row r="93" spans="1:11" ht="15">
      <c r="A93" s="23">
        <f t="shared" si="3"/>
      </c>
      <c r="B93" s="74"/>
      <c r="C93" s="59">
        <f t="shared" si="2"/>
      </c>
      <c r="D93" s="75"/>
      <c r="E93" s="60">
        <f ca="1">IF(A93&lt;&gt;"",OFFSET('Count Data'!$F$19,(A93-1)*22,0),"")</f>
      </c>
      <c r="F93" s="61">
        <f ca="1">IF(AND(E93&gt;0,E93&lt;&gt;""),OFFSET('Count Data'!$B$19,(A93-1)*22,0),"")</f>
      </c>
      <c r="G93" s="62">
        <f ca="1">IF(AND(E93&gt;0,E93&lt;&gt;""),F93-OFFSET('Count Data'!$B$21,(A93-1)*22,0),"")</f>
      </c>
      <c r="H93" s="63">
        <f ca="1">IF(AND(E93&gt;0,E93&lt;&gt;""),F93+OFFSET('Count Data'!$B$21,(A93-1)*22,0),"")</f>
      </c>
      <c r="I93" s="61">
        <f ca="1">IF(AND(E93&gt;0,E93&lt;&gt;""),OFFSET('Count Data'!$C$19,(A93-1)*22,0),"")</f>
      </c>
      <c r="J93" s="62">
        <f ca="1">IF(AND(E93&gt;0,E93&lt;&gt;""),I93-OFFSET('Count Data'!$C$21,(A93-1)*22,0),"")</f>
      </c>
      <c r="K93" s="63">
        <f ca="1">IF(AND(E93&gt;0,E93&lt;&gt;""),I93+OFFSET('Count Data'!$C$21,(A93-1)*22,0),"")</f>
      </c>
    </row>
    <row r="94" spans="1:11" ht="15">
      <c r="A94" s="23">
        <f t="shared" si="3"/>
      </c>
      <c r="B94" s="74"/>
      <c r="C94" s="59">
        <f t="shared" si="2"/>
      </c>
      <c r="D94" s="75"/>
      <c r="E94" s="60">
        <f ca="1">IF(A94&lt;&gt;"",OFFSET('Count Data'!$F$19,(A94-1)*22,0),"")</f>
      </c>
      <c r="F94" s="61">
        <f ca="1">IF(AND(E94&gt;0,E94&lt;&gt;""),OFFSET('Count Data'!$B$19,(A94-1)*22,0),"")</f>
      </c>
      <c r="G94" s="62">
        <f ca="1">IF(AND(E94&gt;0,E94&lt;&gt;""),F94-OFFSET('Count Data'!$B$21,(A94-1)*22,0),"")</f>
      </c>
      <c r="H94" s="63">
        <f ca="1">IF(AND(E94&gt;0,E94&lt;&gt;""),F94+OFFSET('Count Data'!$B$21,(A94-1)*22,0),"")</f>
      </c>
      <c r="I94" s="61">
        <f ca="1">IF(AND(E94&gt;0,E94&lt;&gt;""),OFFSET('Count Data'!$C$19,(A94-1)*22,0),"")</f>
      </c>
      <c r="J94" s="62">
        <f ca="1">IF(AND(E94&gt;0,E94&lt;&gt;""),I94-OFFSET('Count Data'!$C$21,(A94-1)*22,0),"")</f>
      </c>
      <c r="K94" s="63">
        <f ca="1">IF(AND(E94&gt;0,E94&lt;&gt;""),I94+OFFSET('Count Data'!$C$21,(A94-1)*22,0),"")</f>
      </c>
    </row>
    <row r="95" spans="1:11" ht="15">
      <c r="A95" s="23">
        <f t="shared" si="3"/>
      </c>
      <c r="B95" s="74"/>
      <c r="C95" s="59">
        <f t="shared" si="2"/>
      </c>
      <c r="D95" s="75"/>
      <c r="E95" s="60">
        <f ca="1">IF(A95&lt;&gt;"",OFFSET('Count Data'!$F$19,(A95-1)*22,0),"")</f>
      </c>
      <c r="F95" s="61">
        <f ca="1">IF(AND(E95&gt;0,E95&lt;&gt;""),OFFSET('Count Data'!$B$19,(A95-1)*22,0),"")</f>
      </c>
      <c r="G95" s="62">
        <f ca="1">IF(AND(E95&gt;0,E95&lt;&gt;""),F95-OFFSET('Count Data'!$B$21,(A95-1)*22,0),"")</f>
      </c>
      <c r="H95" s="63">
        <f ca="1">IF(AND(E95&gt;0,E95&lt;&gt;""),F95+OFFSET('Count Data'!$B$21,(A95-1)*22,0),"")</f>
      </c>
      <c r="I95" s="61">
        <f ca="1">IF(AND(E95&gt;0,E95&lt;&gt;""),OFFSET('Count Data'!$C$19,(A95-1)*22,0),"")</f>
      </c>
      <c r="J95" s="62">
        <f ca="1">IF(AND(E95&gt;0,E95&lt;&gt;""),I95-OFFSET('Count Data'!$C$21,(A95-1)*22,0),"")</f>
      </c>
      <c r="K95" s="63">
        <f ca="1">IF(AND(E95&gt;0,E95&lt;&gt;""),I95+OFFSET('Count Data'!$C$21,(A95-1)*22,0),"")</f>
      </c>
    </row>
    <row r="96" spans="1:11" ht="15">
      <c r="A96" s="23">
        <f t="shared" si="3"/>
      </c>
      <c r="B96" s="74"/>
      <c r="C96" s="59">
        <f t="shared" si="2"/>
      </c>
      <c r="D96" s="75"/>
      <c r="E96" s="60">
        <f ca="1">IF(A96&lt;&gt;"",OFFSET('Count Data'!$F$19,(A96-1)*22,0),"")</f>
      </c>
      <c r="F96" s="61">
        <f ca="1">IF(AND(E96&gt;0,E96&lt;&gt;""),OFFSET('Count Data'!$B$19,(A96-1)*22,0),"")</f>
      </c>
      <c r="G96" s="62">
        <f ca="1">IF(AND(E96&gt;0,E96&lt;&gt;""),F96-OFFSET('Count Data'!$B$21,(A96-1)*22,0),"")</f>
      </c>
      <c r="H96" s="63">
        <f ca="1">IF(AND(E96&gt;0,E96&lt;&gt;""),F96+OFFSET('Count Data'!$B$21,(A96-1)*22,0),"")</f>
      </c>
      <c r="I96" s="61">
        <f ca="1">IF(AND(E96&gt;0,E96&lt;&gt;""),OFFSET('Count Data'!$C$19,(A96-1)*22,0),"")</f>
      </c>
      <c r="J96" s="62">
        <f ca="1">IF(AND(E96&gt;0,E96&lt;&gt;""),I96-OFFSET('Count Data'!$C$21,(A96-1)*22,0),"")</f>
      </c>
      <c r="K96" s="63">
        <f ca="1">IF(AND(E96&gt;0,E96&lt;&gt;""),I96+OFFSET('Count Data'!$C$21,(A96-1)*22,0),"")</f>
      </c>
    </row>
    <row r="97" spans="1:11" ht="15">
      <c r="A97" s="23">
        <f t="shared" si="3"/>
      </c>
      <c r="B97" s="74"/>
      <c r="C97" s="59">
        <f t="shared" si="2"/>
      </c>
      <c r="D97" s="75"/>
      <c r="E97" s="60">
        <f ca="1">IF(A97&lt;&gt;"",OFFSET('Count Data'!$F$19,(A97-1)*22,0),"")</f>
      </c>
      <c r="F97" s="61">
        <f ca="1">IF(AND(E97&gt;0,E97&lt;&gt;""),OFFSET('Count Data'!$B$19,(A97-1)*22,0),"")</f>
      </c>
      <c r="G97" s="62">
        <f ca="1">IF(AND(E97&gt;0,E97&lt;&gt;""),F97-OFFSET('Count Data'!$B$21,(A97-1)*22,0),"")</f>
      </c>
      <c r="H97" s="63">
        <f ca="1">IF(AND(E97&gt;0,E97&lt;&gt;""),F97+OFFSET('Count Data'!$B$21,(A97-1)*22,0),"")</f>
      </c>
      <c r="I97" s="61">
        <f ca="1">IF(AND(E97&gt;0,E97&lt;&gt;""),OFFSET('Count Data'!$C$19,(A97-1)*22,0),"")</f>
      </c>
      <c r="J97" s="62">
        <f ca="1">IF(AND(E97&gt;0,E97&lt;&gt;""),I97-OFFSET('Count Data'!$C$21,(A97-1)*22,0),"")</f>
      </c>
      <c r="K97" s="63">
        <f ca="1">IF(AND(E97&gt;0,E97&lt;&gt;""),I97+OFFSET('Count Data'!$C$21,(A97-1)*22,0),"")</f>
      </c>
    </row>
    <row r="98" spans="1:11" ht="15">
      <c r="A98" s="23">
        <f t="shared" si="3"/>
      </c>
      <c r="B98" s="74"/>
      <c r="C98" s="59">
        <f t="shared" si="2"/>
      </c>
      <c r="D98" s="75"/>
      <c r="E98" s="60">
        <f ca="1">IF(A98&lt;&gt;"",OFFSET('Count Data'!$F$19,(A98-1)*22,0),"")</f>
      </c>
      <c r="F98" s="61">
        <f ca="1">IF(AND(E98&gt;0,E98&lt;&gt;""),OFFSET('Count Data'!$B$19,(A98-1)*22,0),"")</f>
      </c>
      <c r="G98" s="62">
        <f ca="1">IF(AND(E98&gt;0,E98&lt;&gt;""),F98-OFFSET('Count Data'!$B$21,(A98-1)*22,0),"")</f>
      </c>
      <c r="H98" s="63">
        <f ca="1">IF(AND(E98&gt;0,E98&lt;&gt;""),F98+OFFSET('Count Data'!$B$21,(A98-1)*22,0),"")</f>
      </c>
      <c r="I98" s="61">
        <f ca="1">IF(AND(E98&gt;0,E98&lt;&gt;""),OFFSET('Count Data'!$C$19,(A98-1)*22,0),"")</f>
      </c>
      <c r="J98" s="62">
        <f ca="1">IF(AND(E98&gt;0,E98&lt;&gt;""),I98-OFFSET('Count Data'!$C$21,(A98-1)*22,0),"")</f>
      </c>
      <c r="K98" s="63">
        <f ca="1">IF(AND(E98&gt;0,E98&lt;&gt;""),I98+OFFSET('Count Data'!$C$21,(A98-1)*22,0),"")</f>
      </c>
    </row>
    <row r="99" spans="1:11" ht="15">
      <c r="A99" s="23">
        <f t="shared" si="3"/>
      </c>
      <c r="B99" s="74"/>
      <c r="C99" s="59">
        <f t="shared" si="2"/>
      </c>
      <c r="D99" s="75"/>
      <c r="E99" s="60">
        <f ca="1">IF(A99&lt;&gt;"",OFFSET('Count Data'!$F$19,(A99-1)*22,0),"")</f>
      </c>
      <c r="F99" s="61">
        <f ca="1">IF(AND(E99&gt;0,E99&lt;&gt;""),OFFSET('Count Data'!$B$19,(A99-1)*22,0),"")</f>
      </c>
      <c r="G99" s="62">
        <f ca="1">IF(AND(E99&gt;0,E99&lt;&gt;""),F99-OFFSET('Count Data'!$B$21,(A99-1)*22,0),"")</f>
      </c>
      <c r="H99" s="63">
        <f ca="1">IF(AND(E99&gt;0,E99&lt;&gt;""),F99+OFFSET('Count Data'!$B$21,(A99-1)*22,0),"")</f>
      </c>
      <c r="I99" s="61">
        <f ca="1">IF(AND(E99&gt;0,E99&lt;&gt;""),OFFSET('Count Data'!$C$19,(A99-1)*22,0),"")</f>
      </c>
      <c r="J99" s="62">
        <f ca="1">IF(AND(E99&gt;0,E99&lt;&gt;""),I99-OFFSET('Count Data'!$C$21,(A99-1)*22,0),"")</f>
      </c>
      <c r="K99" s="63">
        <f ca="1">IF(AND(E99&gt;0,E99&lt;&gt;""),I99+OFFSET('Count Data'!$C$21,(A99-1)*22,0),"")</f>
      </c>
    </row>
    <row r="100" spans="1:11" ht="15">
      <c r="A100" s="23">
        <f t="shared" si="3"/>
      </c>
      <c r="B100" s="74"/>
      <c r="C100" s="59">
        <f t="shared" si="2"/>
      </c>
      <c r="D100" s="75"/>
      <c r="E100" s="60">
        <f ca="1">IF(A100&lt;&gt;"",OFFSET('Count Data'!$F$19,(A100-1)*22,0),"")</f>
      </c>
      <c r="F100" s="61">
        <f ca="1">IF(AND(E100&gt;0,E100&lt;&gt;""),OFFSET('Count Data'!$B$19,(A100-1)*22,0),"")</f>
      </c>
      <c r="G100" s="62">
        <f ca="1">IF(AND(E100&gt;0,E100&lt;&gt;""),F100-OFFSET('Count Data'!$B$21,(A100-1)*22,0),"")</f>
      </c>
      <c r="H100" s="63">
        <f ca="1">IF(AND(E100&gt;0,E100&lt;&gt;""),F100+OFFSET('Count Data'!$B$21,(A100-1)*22,0),"")</f>
      </c>
      <c r="I100" s="61">
        <f ca="1">IF(AND(E100&gt;0,E100&lt;&gt;""),OFFSET('Count Data'!$C$19,(A100-1)*22,0),"")</f>
      </c>
      <c r="J100" s="62">
        <f ca="1">IF(AND(E100&gt;0,E100&lt;&gt;""),I100-OFFSET('Count Data'!$C$21,(A100-1)*22,0),"")</f>
      </c>
      <c r="K100" s="63">
        <f ca="1">IF(AND(E100&gt;0,E100&lt;&gt;""),I100+OFFSET('Count Data'!$C$21,(A100-1)*22,0),"")</f>
      </c>
    </row>
    <row r="101" spans="1:11" ht="15">
      <c r="A101" s="23">
        <f t="shared" si="3"/>
      </c>
      <c r="B101" s="74"/>
      <c r="C101" s="59">
        <f t="shared" si="2"/>
      </c>
      <c r="D101" s="75"/>
      <c r="E101" s="60">
        <f ca="1">IF(A101&lt;&gt;"",OFFSET('Count Data'!$F$19,(A101-1)*22,0),"")</f>
      </c>
      <c r="F101" s="61">
        <f ca="1">IF(AND(E101&gt;0,E101&lt;&gt;""),OFFSET('Count Data'!$B$19,(A101-1)*22,0),"")</f>
      </c>
      <c r="G101" s="62">
        <f ca="1">IF(AND(E101&gt;0,E101&lt;&gt;""),F101-OFFSET('Count Data'!$B$21,(A101-1)*22,0),"")</f>
      </c>
      <c r="H101" s="63">
        <f ca="1">IF(AND(E101&gt;0,E101&lt;&gt;""),F101+OFFSET('Count Data'!$B$21,(A101-1)*22,0),"")</f>
      </c>
      <c r="I101" s="61">
        <f ca="1">IF(AND(E101&gt;0,E101&lt;&gt;""),OFFSET('Count Data'!$C$19,(A101-1)*22,0),"")</f>
      </c>
      <c r="J101" s="62">
        <f ca="1">IF(AND(E101&gt;0,E101&lt;&gt;""),I101-OFFSET('Count Data'!$C$21,(A101-1)*22,0),"")</f>
      </c>
      <c r="K101" s="63">
        <f ca="1">IF(AND(E101&gt;0,E101&lt;&gt;""),I101+OFFSET('Count Data'!$C$21,(A101-1)*22,0),"")</f>
      </c>
    </row>
    <row r="102" spans="1:11" ht="15">
      <c r="A102" s="23">
        <f t="shared" si="3"/>
      </c>
      <c r="B102" s="74"/>
      <c r="C102" s="59">
        <f t="shared" si="2"/>
      </c>
      <c r="D102" s="75"/>
      <c r="E102" s="60">
        <f ca="1">IF(A102&lt;&gt;"",OFFSET('Count Data'!$F$19,(A102-1)*22,0),"")</f>
      </c>
      <c r="F102" s="61">
        <f ca="1">IF(AND(E102&gt;0,E102&lt;&gt;""),OFFSET('Count Data'!$B$19,(A102-1)*22,0),"")</f>
      </c>
      <c r="G102" s="62">
        <f ca="1">IF(AND(E102&gt;0,E102&lt;&gt;""),F102-OFFSET('Count Data'!$B$21,(A102-1)*22,0),"")</f>
      </c>
      <c r="H102" s="63">
        <f ca="1">IF(AND(E102&gt;0,E102&lt;&gt;""),F102+OFFSET('Count Data'!$B$21,(A102-1)*22,0),"")</f>
      </c>
      <c r="I102" s="61">
        <f ca="1">IF(AND(E102&gt;0,E102&lt;&gt;""),OFFSET('Count Data'!$C$19,(A102-1)*22,0),"")</f>
      </c>
      <c r="J102" s="62">
        <f ca="1">IF(AND(E102&gt;0,E102&lt;&gt;""),I102-OFFSET('Count Data'!$C$21,(A102-1)*22,0),"")</f>
      </c>
      <c r="K102" s="63">
        <f ca="1">IF(AND(E102&gt;0,E102&lt;&gt;""),I102+OFFSET('Count Data'!$C$21,(A102-1)*22,0),"")</f>
      </c>
    </row>
    <row r="103" spans="1:11" ht="15">
      <c r="A103" s="23">
        <f t="shared" si="3"/>
      </c>
      <c r="B103" s="74"/>
      <c r="C103" s="59">
        <f t="shared" si="2"/>
      </c>
      <c r="D103" s="75"/>
      <c r="E103" s="60">
        <f ca="1">IF(A103&lt;&gt;"",OFFSET('Count Data'!$F$19,(A103-1)*22,0),"")</f>
      </c>
      <c r="F103" s="61">
        <f ca="1">IF(AND(E103&gt;0,E103&lt;&gt;""),OFFSET('Count Data'!$B$19,(A103-1)*22,0),"")</f>
      </c>
      <c r="G103" s="62">
        <f ca="1">IF(AND(E103&gt;0,E103&lt;&gt;""),F103-OFFSET('Count Data'!$B$21,(A103-1)*22,0),"")</f>
      </c>
      <c r="H103" s="63">
        <f ca="1">IF(AND(E103&gt;0,E103&lt;&gt;""),F103+OFFSET('Count Data'!$B$21,(A103-1)*22,0),"")</f>
      </c>
      <c r="I103" s="61">
        <f ca="1">IF(AND(E103&gt;0,E103&lt;&gt;""),OFFSET('Count Data'!$C$19,(A103-1)*22,0),"")</f>
      </c>
      <c r="J103" s="62">
        <f ca="1">IF(AND(E103&gt;0,E103&lt;&gt;""),I103-OFFSET('Count Data'!$C$21,(A103-1)*22,0),"")</f>
      </c>
      <c r="K103" s="63">
        <f ca="1">IF(AND(E103&gt;0,E103&lt;&gt;""),I103+OFFSET('Count Data'!$C$21,(A103-1)*22,0),"")</f>
      </c>
    </row>
    <row r="104" spans="1:11" ht="15">
      <c r="A104" s="23">
        <f t="shared" si="3"/>
      </c>
      <c r="B104" s="74"/>
      <c r="C104" s="59">
        <f t="shared" si="2"/>
      </c>
      <c r="D104" s="75"/>
      <c r="E104" s="60">
        <f ca="1">IF(A104&lt;&gt;"",OFFSET('Count Data'!$F$19,(A104-1)*22,0),"")</f>
      </c>
      <c r="F104" s="61">
        <f ca="1">IF(AND(E104&gt;0,E104&lt;&gt;""),OFFSET('Count Data'!$B$19,(A104-1)*22,0),"")</f>
      </c>
      <c r="G104" s="62">
        <f ca="1">IF(AND(E104&gt;0,E104&lt;&gt;""),F104-OFFSET('Count Data'!$B$21,(A104-1)*22,0),"")</f>
      </c>
      <c r="H104" s="63">
        <f ca="1">IF(AND(E104&gt;0,E104&lt;&gt;""),F104+OFFSET('Count Data'!$B$21,(A104-1)*22,0),"")</f>
      </c>
      <c r="I104" s="61">
        <f ca="1">IF(AND(E104&gt;0,E104&lt;&gt;""),OFFSET('Count Data'!$C$19,(A104-1)*22,0),"")</f>
      </c>
      <c r="J104" s="62">
        <f ca="1">IF(AND(E104&gt;0,E104&lt;&gt;""),I104-OFFSET('Count Data'!$C$21,(A104-1)*22,0),"")</f>
      </c>
      <c r="K104" s="63">
        <f ca="1">IF(AND(E104&gt;0,E104&lt;&gt;""),I104+OFFSET('Count Data'!$C$21,(A104-1)*22,0),"")</f>
      </c>
    </row>
    <row r="105" spans="1:11" ht="15">
      <c r="A105" s="23">
        <f t="shared" si="3"/>
      </c>
      <c r="B105" s="74"/>
      <c r="C105" s="59">
        <f t="shared" si="2"/>
      </c>
      <c r="D105" s="75"/>
      <c r="E105" s="60">
        <f ca="1">IF(A105&lt;&gt;"",OFFSET('Count Data'!$F$19,(A105-1)*22,0),"")</f>
      </c>
      <c r="F105" s="61">
        <f ca="1">IF(AND(E105&gt;0,E105&lt;&gt;""),OFFSET('Count Data'!$B$19,(A105-1)*22,0),"")</f>
      </c>
      <c r="G105" s="62">
        <f ca="1">IF(AND(E105&gt;0,E105&lt;&gt;""),F105-OFFSET('Count Data'!$B$21,(A105-1)*22,0),"")</f>
      </c>
      <c r="H105" s="63">
        <f ca="1">IF(AND(E105&gt;0,E105&lt;&gt;""),F105+OFFSET('Count Data'!$B$21,(A105-1)*22,0),"")</f>
      </c>
      <c r="I105" s="61">
        <f ca="1">IF(AND(E105&gt;0,E105&lt;&gt;""),OFFSET('Count Data'!$C$19,(A105-1)*22,0),"")</f>
      </c>
      <c r="J105" s="62">
        <f ca="1">IF(AND(E105&gt;0,E105&lt;&gt;""),I105-OFFSET('Count Data'!$C$21,(A105-1)*22,0),"")</f>
      </c>
      <c r="K105" s="63">
        <f ca="1">IF(AND(E105&gt;0,E105&lt;&gt;""),I105+OFFSET('Count Data'!$C$21,(A105-1)*22,0),"")</f>
      </c>
    </row>
    <row r="106" spans="1:11" ht="15">
      <c r="A106" s="23">
        <f t="shared" si="3"/>
      </c>
      <c r="B106" s="74"/>
      <c r="C106" s="59">
        <f t="shared" si="2"/>
      </c>
      <c r="D106" s="75"/>
      <c r="E106" s="60">
        <f ca="1">IF(A106&lt;&gt;"",OFFSET('Count Data'!$F$19,(A106-1)*22,0),"")</f>
      </c>
      <c r="F106" s="61">
        <f ca="1">IF(AND(E106&gt;0,E106&lt;&gt;""),OFFSET('Count Data'!$B$19,(A106-1)*22,0),"")</f>
      </c>
      <c r="G106" s="62">
        <f ca="1">IF(AND(E106&gt;0,E106&lt;&gt;""),F106-OFFSET('Count Data'!$B$21,(A106-1)*22,0),"")</f>
      </c>
      <c r="H106" s="63">
        <f ca="1">IF(AND(E106&gt;0,E106&lt;&gt;""),F106+OFFSET('Count Data'!$B$21,(A106-1)*22,0),"")</f>
      </c>
      <c r="I106" s="61">
        <f ca="1">IF(AND(E106&gt;0,E106&lt;&gt;""),OFFSET('Count Data'!$C$19,(A106-1)*22,0),"")</f>
      </c>
      <c r="J106" s="62">
        <f ca="1">IF(AND(E106&gt;0,E106&lt;&gt;""),I106-OFFSET('Count Data'!$C$21,(A106-1)*22,0),"")</f>
      </c>
      <c r="K106" s="63">
        <f ca="1">IF(AND(E106&gt;0,E106&lt;&gt;""),I106+OFFSET('Count Data'!$C$21,(A106-1)*22,0),"")</f>
      </c>
    </row>
    <row r="107" spans="1:11" ht="15">
      <c r="A107" s="23">
        <f t="shared" si="3"/>
      </c>
      <c r="B107" s="74"/>
      <c r="C107" s="59">
        <f t="shared" si="2"/>
      </c>
      <c r="D107" s="75"/>
      <c r="E107" s="60">
        <f ca="1">IF(A107&lt;&gt;"",OFFSET('Count Data'!$F$19,(A107-1)*22,0),"")</f>
      </c>
      <c r="F107" s="61">
        <f ca="1">IF(AND(E107&gt;0,E107&lt;&gt;""),OFFSET('Count Data'!$B$19,(A107-1)*22,0),"")</f>
      </c>
      <c r="G107" s="62">
        <f ca="1">IF(AND(E107&gt;0,E107&lt;&gt;""),F107-OFFSET('Count Data'!$B$21,(A107-1)*22,0),"")</f>
      </c>
      <c r="H107" s="63">
        <f ca="1">IF(AND(E107&gt;0,E107&lt;&gt;""),F107+OFFSET('Count Data'!$B$21,(A107-1)*22,0),"")</f>
      </c>
      <c r="I107" s="61">
        <f ca="1">IF(AND(E107&gt;0,E107&lt;&gt;""),OFFSET('Count Data'!$C$19,(A107-1)*22,0),"")</f>
      </c>
      <c r="J107" s="62">
        <f ca="1">IF(AND(E107&gt;0,E107&lt;&gt;""),I107-OFFSET('Count Data'!$C$21,(A107-1)*22,0),"")</f>
      </c>
      <c r="K107" s="63">
        <f ca="1">IF(AND(E107&gt;0,E107&lt;&gt;""),I107+OFFSET('Count Data'!$C$21,(A107-1)*22,0),"")</f>
      </c>
    </row>
    <row r="108" spans="1:11" ht="15">
      <c r="A108" s="23">
        <f t="shared" si="3"/>
      </c>
      <c r="B108" s="74"/>
      <c r="C108" s="59">
        <f t="shared" si="2"/>
      </c>
      <c r="D108" s="75"/>
      <c r="E108" s="60">
        <f ca="1">IF(A108&lt;&gt;"",OFFSET('Count Data'!$F$19,(A108-1)*22,0),"")</f>
      </c>
      <c r="F108" s="61">
        <f ca="1">IF(AND(E108&gt;0,E108&lt;&gt;""),OFFSET('Count Data'!$B$19,(A108-1)*22,0),"")</f>
      </c>
      <c r="G108" s="62">
        <f ca="1">IF(AND(E108&gt;0,E108&lt;&gt;""),F108-OFFSET('Count Data'!$B$21,(A108-1)*22,0),"")</f>
      </c>
      <c r="H108" s="63">
        <f ca="1">IF(AND(E108&gt;0,E108&lt;&gt;""),F108+OFFSET('Count Data'!$B$21,(A108-1)*22,0),"")</f>
      </c>
      <c r="I108" s="61">
        <f ca="1">IF(AND(E108&gt;0,E108&lt;&gt;""),OFFSET('Count Data'!$C$19,(A108-1)*22,0),"")</f>
      </c>
      <c r="J108" s="62">
        <f ca="1">IF(AND(E108&gt;0,E108&lt;&gt;""),I108-OFFSET('Count Data'!$C$21,(A108-1)*22,0),"")</f>
      </c>
      <c r="K108" s="63">
        <f ca="1">IF(AND(E108&gt;0,E108&lt;&gt;""),I108+OFFSET('Count Data'!$C$21,(A108-1)*22,0),"")</f>
      </c>
    </row>
    <row r="109" spans="1:11" ht="15">
      <c r="A109" s="23">
        <f t="shared" si="3"/>
      </c>
      <c r="B109" s="74"/>
      <c r="C109" s="59">
        <f t="shared" si="2"/>
      </c>
      <c r="D109" s="75"/>
      <c r="E109" s="60">
        <f ca="1">IF(A109&lt;&gt;"",OFFSET('Count Data'!$F$19,(A109-1)*22,0),"")</f>
      </c>
      <c r="F109" s="61">
        <f ca="1">IF(AND(E109&gt;0,E109&lt;&gt;""),OFFSET('Count Data'!$B$19,(A109-1)*22,0),"")</f>
      </c>
      <c r="G109" s="62">
        <f ca="1">IF(AND(E109&gt;0,E109&lt;&gt;""),F109-OFFSET('Count Data'!$B$21,(A109-1)*22,0),"")</f>
      </c>
      <c r="H109" s="63">
        <f ca="1">IF(AND(E109&gt;0,E109&lt;&gt;""),F109+OFFSET('Count Data'!$B$21,(A109-1)*22,0),"")</f>
      </c>
      <c r="I109" s="61">
        <f ca="1">IF(AND(E109&gt;0,E109&lt;&gt;""),OFFSET('Count Data'!$C$19,(A109-1)*22,0),"")</f>
      </c>
      <c r="J109" s="62">
        <f ca="1">IF(AND(E109&gt;0,E109&lt;&gt;""),I109-OFFSET('Count Data'!$C$21,(A109-1)*22,0),"")</f>
      </c>
      <c r="K109" s="63">
        <f ca="1">IF(AND(E109&gt;0,E109&lt;&gt;""),I109+OFFSET('Count Data'!$C$21,(A109-1)*22,0),"")</f>
      </c>
    </row>
    <row r="110" spans="1:11" ht="15">
      <c r="A110" s="23">
        <f t="shared" si="3"/>
      </c>
      <c r="B110" s="74"/>
      <c r="C110" s="59">
        <f t="shared" si="2"/>
      </c>
      <c r="D110" s="75"/>
      <c r="E110" s="60">
        <f ca="1">IF(A110&lt;&gt;"",OFFSET('Count Data'!$F$19,(A110-1)*22,0),"")</f>
      </c>
      <c r="F110" s="61">
        <f ca="1">IF(AND(E110&gt;0,E110&lt;&gt;""),OFFSET('Count Data'!$B$19,(A110-1)*22,0),"")</f>
      </c>
      <c r="G110" s="62">
        <f ca="1">IF(AND(E110&gt;0,E110&lt;&gt;""),F110-OFFSET('Count Data'!$B$21,(A110-1)*22,0),"")</f>
      </c>
      <c r="H110" s="63">
        <f ca="1">IF(AND(E110&gt;0,E110&lt;&gt;""),F110+OFFSET('Count Data'!$B$21,(A110-1)*22,0),"")</f>
      </c>
      <c r="I110" s="61">
        <f ca="1">IF(AND(E110&gt;0,E110&lt;&gt;""),OFFSET('Count Data'!$C$19,(A110-1)*22,0),"")</f>
      </c>
      <c r="J110" s="62">
        <f ca="1">IF(AND(E110&gt;0,E110&lt;&gt;""),I110-OFFSET('Count Data'!$C$21,(A110-1)*22,0),"")</f>
      </c>
      <c r="K110" s="63">
        <f ca="1">IF(AND(E110&gt;0,E110&lt;&gt;""),I110+OFFSET('Count Data'!$C$21,(A110-1)*22,0),"")</f>
      </c>
    </row>
    <row r="111" spans="1:11" ht="15">
      <c r="A111" s="23">
        <f t="shared" si="3"/>
      </c>
      <c r="B111" s="74"/>
      <c r="C111" s="59">
        <f t="shared" si="2"/>
      </c>
      <c r="D111" s="75"/>
      <c r="E111" s="60">
        <f ca="1">IF(A111&lt;&gt;"",OFFSET('Count Data'!$F$19,(A111-1)*22,0),"")</f>
      </c>
      <c r="F111" s="61">
        <f ca="1">IF(AND(E111&gt;0,E111&lt;&gt;""),OFFSET('Count Data'!$B$19,(A111-1)*22,0),"")</f>
      </c>
      <c r="G111" s="62">
        <f ca="1">IF(AND(E111&gt;0,E111&lt;&gt;""),F111-OFFSET('Count Data'!$B$21,(A111-1)*22,0),"")</f>
      </c>
      <c r="H111" s="63">
        <f ca="1">IF(AND(E111&gt;0,E111&lt;&gt;""),F111+OFFSET('Count Data'!$B$21,(A111-1)*22,0),"")</f>
      </c>
      <c r="I111" s="61">
        <f ca="1">IF(AND(E111&gt;0,E111&lt;&gt;""),OFFSET('Count Data'!$C$19,(A111-1)*22,0),"")</f>
      </c>
      <c r="J111" s="62">
        <f ca="1">IF(AND(E111&gt;0,E111&lt;&gt;""),I111-OFFSET('Count Data'!$C$21,(A111-1)*22,0),"")</f>
      </c>
      <c r="K111" s="63">
        <f ca="1">IF(AND(E111&gt;0,E111&lt;&gt;""),I111+OFFSET('Count Data'!$C$21,(A111-1)*22,0),"")</f>
      </c>
    </row>
    <row r="112" spans="1:11" ht="15">
      <c r="A112" s="23">
        <f t="shared" si="3"/>
      </c>
      <c r="B112" s="74"/>
      <c r="C112" s="59">
        <f t="shared" si="2"/>
      </c>
      <c r="D112" s="75"/>
      <c r="E112" s="60">
        <f ca="1">IF(A112&lt;&gt;"",OFFSET('Count Data'!$F$19,(A112-1)*22,0),"")</f>
      </c>
      <c r="F112" s="61">
        <f ca="1">IF(AND(E112&gt;0,E112&lt;&gt;""),OFFSET('Count Data'!$B$19,(A112-1)*22,0),"")</f>
      </c>
      <c r="G112" s="62">
        <f ca="1">IF(AND(E112&gt;0,E112&lt;&gt;""),F112-OFFSET('Count Data'!$B$21,(A112-1)*22,0),"")</f>
      </c>
      <c r="H112" s="63">
        <f ca="1">IF(AND(E112&gt;0,E112&lt;&gt;""),F112+OFFSET('Count Data'!$B$21,(A112-1)*22,0),"")</f>
      </c>
      <c r="I112" s="61">
        <f ca="1">IF(AND(E112&gt;0,E112&lt;&gt;""),OFFSET('Count Data'!$C$19,(A112-1)*22,0),"")</f>
      </c>
      <c r="J112" s="62">
        <f ca="1">IF(AND(E112&gt;0,E112&lt;&gt;""),I112-OFFSET('Count Data'!$C$21,(A112-1)*22,0),"")</f>
      </c>
      <c r="K112" s="63">
        <f ca="1">IF(AND(E112&gt;0,E112&lt;&gt;""),I112+OFFSET('Count Data'!$C$21,(A112-1)*22,0),"")</f>
      </c>
    </row>
    <row r="113" spans="1:11" ht="15">
      <c r="A113" s="23">
        <f t="shared" si="3"/>
      </c>
      <c r="B113" s="74"/>
      <c r="C113" s="59">
        <f t="shared" si="2"/>
      </c>
      <c r="D113" s="75"/>
      <c r="E113" s="60">
        <f ca="1">IF(A113&lt;&gt;"",OFFSET('Count Data'!$F$19,(A113-1)*22,0),"")</f>
      </c>
      <c r="F113" s="61">
        <f ca="1">IF(AND(E113&gt;0,E113&lt;&gt;""),OFFSET('Count Data'!$B$19,(A113-1)*22,0),"")</f>
      </c>
      <c r="G113" s="62">
        <f ca="1">IF(AND(E113&gt;0,E113&lt;&gt;""),F113-OFFSET('Count Data'!$B$21,(A113-1)*22,0),"")</f>
      </c>
      <c r="H113" s="63">
        <f ca="1">IF(AND(E113&gt;0,E113&lt;&gt;""),F113+OFFSET('Count Data'!$B$21,(A113-1)*22,0),"")</f>
      </c>
      <c r="I113" s="61">
        <f ca="1">IF(AND(E113&gt;0,E113&lt;&gt;""),OFFSET('Count Data'!$C$19,(A113-1)*22,0),"")</f>
      </c>
      <c r="J113" s="62">
        <f ca="1">IF(AND(E113&gt;0,E113&lt;&gt;""),I113-OFFSET('Count Data'!$C$21,(A113-1)*22,0),"")</f>
      </c>
      <c r="K113" s="63">
        <f ca="1">IF(AND(E113&gt;0,E113&lt;&gt;""),I113+OFFSET('Count Data'!$C$21,(A113-1)*22,0),"")</f>
      </c>
    </row>
    <row r="114" spans="1:11" ht="15">
      <c r="A114" s="23">
        <f t="shared" si="3"/>
      </c>
      <c r="B114" s="74"/>
      <c r="C114" s="59">
        <f t="shared" si="2"/>
      </c>
      <c r="D114" s="75"/>
      <c r="E114" s="60">
        <f ca="1">IF(A114&lt;&gt;"",OFFSET('Count Data'!$F$19,(A114-1)*22,0),"")</f>
      </c>
      <c r="F114" s="61">
        <f ca="1">IF(AND(E114&gt;0,E114&lt;&gt;""),OFFSET('Count Data'!$B$19,(A114-1)*22,0),"")</f>
      </c>
      <c r="G114" s="62">
        <f ca="1">IF(AND(E114&gt;0,E114&lt;&gt;""),F114-OFFSET('Count Data'!$B$21,(A114-1)*22,0),"")</f>
      </c>
      <c r="H114" s="63">
        <f ca="1">IF(AND(E114&gt;0,E114&lt;&gt;""),F114+OFFSET('Count Data'!$B$21,(A114-1)*22,0),"")</f>
      </c>
      <c r="I114" s="61">
        <f ca="1">IF(AND(E114&gt;0,E114&lt;&gt;""),OFFSET('Count Data'!$C$19,(A114-1)*22,0),"")</f>
      </c>
      <c r="J114" s="62">
        <f ca="1">IF(AND(E114&gt;0,E114&lt;&gt;""),I114-OFFSET('Count Data'!$C$21,(A114-1)*22,0),"")</f>
      </c>
      <c r="K114" s="63">
        <f ca="1">IF(AND(E114&gt;0,E114&lt;&gt;""),I114+OFFSET('Count Data'!$C$21,(A114-1)*22,0),"")</f>
      </c>
    </row>
    <row r="115" spans="1:11" ht="15">
      <c r="A115" s="23">
        <f t="shared" si="3"/>
      </c>
      <c r="B115" s="74"/>
      <c r="C115" s="59">
        <f t="shared" si="2"/>
      </c>
      <c r="D115" s="75"/>
      <c r="E115" s="60">
        <f ca="1">IF(A115&lt;&gt;"",OFFSET('Count Data'!$F$19,(A115-1)*22,0),"")</f>
      </c>
      <c r="F115" s="61">
        <f ca="1">IF(AND(E115&gt;0,E115&lt;&gt;""),OFFSET('Count Data'!$B$19,(A115-1)*22,0),"")</f>
      </c>
      <c r="G115" s="62">
        <f ca="1">IF(AND(E115&gt;0,E115&lt;&gt;""),F115-OFFSET('Count Data'!$B$21,(A115-1)*22,0),"")</f>
      </c>
      <c r="H115" s="63">
        <f ca="1">IF(AND(E115&gt;0,E115&lt;&gt;""),F115+OFFSET('Count Data'!$B$21,(A115-1)*22,0),"")</f>
      </c>
      <c r="I115" s="61">
        <f ca="1">IF(AND(E115&gt;0,E115&lt;&gt;""),OFFSET('Count Data'!$C$19,(A115-1)*22,0),"")</f>
      </c>
      <c r="J115" s="62">
        <f ca="1">IF(AND(E115&gt;0,E115&lt;&gt;""),I115-OFFSET('Count Data'!$C$21,(A115-1)*22,0),"")</f>
      </c>
      <c r="K115" s="63">
        <f ca="1">IF(AND(E115&gt;0,E115&lt;&gt;""),I115+OFFSET('Count Data'!$C$21,(A115-1)*22,0),"")</f>
      </c>
    </row>
    <row r="116" spans="1:11" ht="15">
      <c r="A116" s="23">
        <f t="shared" si="3"/>
      </c>
      <c r="B116" s="74"/>
      <c r="C116" s="59">
        <f t="shared" si="2"/>
      </c>
      <c r="D116" s="75"/>
      <c r="E116" s="60">
        <f ca="1">IF(A116&lt;&gt;"",OFFSET('Count Data'!$F$19,(A116-1)*22,0),"")</f>
      </c>
      <c r="F116" s="61">
        <f ca="1">IF(AND(E116&gt;0,E116&lt;&gt;""),OFFSET('Count Data'!$B$19,(A116-1)*22,0),"")</f>
      </c>
      <c r="G116" s="62">
        <f ca="1">IF(AND(E116&gt;0,E116&lt;&gt;""),F116-OFFSET('Count Data'!$B$21,(A116-1)*22,0),"")</f>
      </c>
      <c r="H116" s="63">
        <f ca="1">IF(AND(E116&gt;0,E116&lt;&gt;""),F116+OFFSET('Count Data'!$B$21,(A116-1)*22,0),"")</f>
      </c>
      <c r="I116" s="61">
        <f ca="1">IF(AND(E116&gt;0,E116&lt;&gt;""),OFFSET('Count Data'!$C$19,(A116-1)*22,0),"")</f>
      </c>
      <c r="J116" s="62">
        <f ca="1">IF(AND(E116&gt;0,E116&lt;&gt;""),I116-OFFSET('Count Data'!$C$21,(A116-1)*22,0),"")</f>
      </c>
      <c r="K116" s="63">
        <f ca="1">IF(AND(E116&gt;0,E116&lt;&gt;""),I116+OFFSET('Count Data'!$C$21,(A116-1)*22,0),"")</f>
      </c>
    </row>
    <row r="117" spans="1:11" ht="15">
      <c r="A117" s="23">
        <f t="shared" si="3"/>
      </c>
      <c r="B117" s="74"/>
      <c r="C117" s="59">
        <f t="shared" si="2"/>
      </c>
      <c r="D117" s="75"/>
      <c r="E117" s="60">
        <f ca="1">IF(A117&lt;&gt;"",OFFSET('Count Data'!$F$19,(A117-1)*22,0),"")</f>
      </c>
      <c r="F117" s="61">
        <f ca="1">IF(AND(E117&gt;0,E117&lt;&gt;""),OFFSET('Count Data'!$B$19,(A117-1)*22,0),"")</f>
      </c>
      <c r="G117" s="62">
        <f ca="1">IF(AND(E117&gt;0,E117&lt;&gt;""),F117-OFFSET('Count Data'!$B$21,(A117-1)*22,0),"")</f>
      </c>
      <c r="H117" s="63">
        <f ca="1">IF(AND(E117&gt;0,E117&lt;&gt;""),F117+OFFSET('Count Data'!$B$21,(A117-1)*22,0),"")</f>
      </c>
      <c r="I117" s="61">
        <f ca="1">IF(AND(E117&gt;0,E117&lt;&gt;""),OFFSET('Count Data'!$C$19,(A117-1)*22,0),"")</f>
      </c>
      <c r="J117" s="62">
        <f ca="1">IF(AND(E117&gt;0,E117&lt;&gt;""),I117-OFFSET('Count Data'!$C$21,(A117-1)*22,0),"")</f>
      </c>
      <c r="K117" s="63">
        <f ca="1">IF(AND(E117&gt;0,E117&lt;&gt;""),I117+OFFSET('Count Data'!$C$21,(A117-1)*22,0),"")</f>
      </c>
    </row>
    <row r="118" spans="1:11" ht="15">
      <c r="A118" s="23">
        <f t="shared" si="3"/>
      </c>
      <c r="B118" s="74"/>
      <c r="C118" s="59">
        <f t="shared" si="2"/>
      </c>
      <c r="D118" s="75"/>
      <c r="E118" s="60">
        <f ca="1">IF(A118&lt;&gt;"",OFFSET('Count Data'!$F$19,(A118-1)*22,0),"")</f>
      </c>
      <c r="F118" s="61">
        <f ca="1">IF(AND(E118&gt;0,E118&lt;&gt;""),OFFSET('Count Data'!$B$19,(A118-1)*22,0),"")</f>
      </c>
      <c r="G118" s="62">
        <f ca="1">IF(AND(E118&gt;0,E118&lt;&gt;""),F118-OFFSET('Count Data'!$B$21,(A118-1)*22,0),"")</f>
      </c>
      <c r="H118" s="63">
        <f ca="1">IF(AND(E118&gt;0,E118&lt;&gt;""),F118+OFFSET('Count Data'!$B$21,(A118-1)*22,0),"")</f>
      </c>
      <c r="I118" s="61">
        <f ca="1">IF(AND(E118&gt;0,E118&lt;&gt;""),OFFSET('Count Data'!$C$19,(A118-1)*22,0),"")</f>
      </c>
      <c r="J118" s="62">
        <f ca="1">IF(AND(E118&gt;0,E118&lt;&gt;""),I118-OFFSET('Count Data'!$C$21,(A118-1)*22,0),"")</f>
      </c>
      <c r="K118" s="63">
        <f ca="1">IF(AND(E118&gt;0,E118&lt;&gt;""),I118+OFFSET('Count Data'!$C$21,(A118-1)*22,0),"")</f>
      </c>
    </row>
    <row r="119" spans="1:11" ht="15">
      <c r="A119" s="23">
        <f t="shared" si="3"/>
      </c>
      <c r="B119" s="74"/>
      <c r="C119" s="59">
        <f t="shared" si="2"/>
      </c>
      <c r="D119" s="75"/>
      <c r="E119" s="60">
        <f ca="1">IF(A119&lt;&gt;"",OFFSET('Count Data'!$F$19,(A119-1)*22,0),"")</f>
      </c>
      <c r="F119" s="61">
        <f ca="1">IF(AND(E119&gt;0,E119&lt;&gt;""),OFFSET('Count Data'!$B$19,(A119-1)*22,0),"")</f>
      </c>
      <c r="G119" s="62">
        <f ca="1">IF(AND(E119&gt;0,E119&lt;&gt;""),F119-OFFSET('Count Data'!$B$21,(A119-1)*22,0),"")</f>
      </c>
      <c r="H119" s="63">
        <f ca="1">IF(AND(E119&gt;0,E119&lt;&gt;""),F119+OFFSET('Count Data'!$B$21,(A119-1)*22,0),"")</f>
      </c>
      <c r="I119" s="61">
        <f ca="1">IF(AND(E119&gt;0,E119&lt;&gt;""),OFFSET('Count Data'!$C$19,(A119-1)*22,0),"")</f>
      </c>
      <c r="J119" s="62">
        <f ca="1">IF(AND(E119&gt;0,E119&lt;&gt;""),I119-OFFSET('Count Data'!$C$21,(A119-1)*22,0),"")</f>
      </c>
      <c r="K119" s="63">
        <f ca="1">IF(AND(E119&gt;0,E119&lt;&gt;""),I119+OFFSET('Count Data'!$C$21,(A119-1)*22,0),"")</f>
      </c>
    </row>
    <row r="120" spans="1:11" ht="15">
      <c r="A120" s="23">
        <f t="shared" si="3"/>
      </c>
      <c r="B120" s="74"/>
      <c r="C120" s="59">
        <f t="shared" si="2"/>
      </c>
      <c r="D120" s="75"/>
      <c r="E120" s="60">
        <f ca="1">IF(A120&lt;&gt;"",OFFSET('Count Data'!$F$19,(A120-1)*22,0),"")</f>
      </c>
      <c r="F120" s="61">
        <f ca="1">IF(AND(E120&gt;0,E120&lt;&gt;""),OFFSET('Count Data'!$B$19,(A120-1)*22,0),"")</f>
      </c>
      <c r="G120" s="62">
        <f ca="1">IF(AND(E120&gt;0,E120&lt;&gt;""),F120-OFFSET('Count Data'!$B$21,(A120-1)*22,0),"")</f>
      </c>
      <c r="H120" s="63">
        <f ca="1">IF(AND(E120&gt;0,E120&lt;&gt;""),F120+OFFSET('Count Data'!$B$21,(A120-1)*22,0),"")</f>
      </c>
      <c r="I120" s="61">
        <f ca="1">IF(AND(E120&gt;0,E120&lt;&gt;""),OFFSET('Count Data'!$C$19,(A120-1)*22,0),"")</f>
      </c>
      <c r="J120" s="62">
        <f ca="1">IF(AND(E120&gt;0,E120&lt;&gt;""),I120-OFFSET('Count Data'!$C$21,(A120-1)*22,0),"")</f>
      </c>
      <c r="K120" s="63">
        <f ca="1">IF(AND(E120&gt;0,E120&lt;&gt;""),I120+OFFSET('Count Data'!$C$21,(A120-1)*22,0),"")</f>
      </c>
    </row>
    <row r="121" spans="1:11" ht="15">
      <c r="A121" s="23">
        <f t="shared" si="3"/>
      </c>
      <c r="B121" s="74"/>
      <c r="C121" s="59">
        <f t="shared" si="2"/>
      </c>
      <c r="D121" s="75"/>
      <c r="E121" s="60">
        <f ca="1">IF(A121&lt;&gt;"",OFFSET('Count Data'!$F$19,(A121-1)*22,0),"")</f>
      </c>
      <c r="F121" s="61">
        <f ca="1">IF(AND(E121&gt;0,E121&lt;&gt;""),OFFSET('Count Data'!$B$19,(A121-1)*22,0),"")</f>
      </c>
      <c r="G121" s="62">
        <f ca="1">IF(AND(E121&gt;0,E121&lt;&gt;""),F121-OFFSET('Count Data'!$B$21,(A121-1)*22,0),"")</f>
      </c>
      <c r="H121" s="63">
        <f ca="1">IF(AND(E121&gt;0,E121&lt;&gt;""),F121+OFFSET('Count Data'!$B$21,(A121-1)*22,0),"")</f>
      </c>
      <c r="I121" s="61">
        <f ca="1">IF(AND(E121&gt;0,E121&lt;&gt;""),OFFSET('Count Data'!$C$19,(A121-1)*22,0),"")</f>
      </c>
      <c r="J121" s="62">
        <f ca="1">IF(AND(E121&gt;0,E121&lt;&gt;""),I121-OFFSET('Count Data'!$C$21,(A121-1)*22,0),"")</f>
      </c>
      <c r="K121" s="63">
        <f ca="1">IF(AND(E121&gt;0,E121&lt;&gt;""),I121+OFFSET('Count Data'!$C$21,(A121-1)*22,0),"")</f>
      </c>
    </row>
    <row r="122" spans="1:11" ht="15">
      <c r="A122" s="23">
        <f t="shared" si="3"/>
      </c>
      <c r="B122" s="74"/>
      <c r="C122" s="59">
        <f t="shared" si="2"/>
      </c>
      <c r="D122" s="75"/>
      <c r="E122" s="60">
        <f ca="1">IF(A122&lt;&gt;"",OFFSET('Count Data'!$F$19,(A122-1)*22,0),"")</f>
      </c>
      <c r="F122" s="61">
        <f ca="1">IF(AND(E122&gt;0,E122&lt;&gt;""),OFFSET('Count Data'!$B$19,(A122-1)*22,0),"")</f>
      </c>
      <c r="G122" s="62">
        <f ca="1">IF(AND(E122&gt;0,E122&lt;&gt;""),F122-OFFSET('Count Data'!$B$21,(A122-1)*22,0),"")</f>
      </c>
      <c r="H122" s="63">
        <f ca="1">IF(AND(E122&gt;0,E122&lt;&gt;""),F122+OFFSET('Count Data'!$B$21,(A122-1)*22,0),"")</f>
      </c>
      <c r="I122" s="61">
        <f ca="1">IF(AND(E122&gt;0,E122&lt;&gt;""),OFFSET('Count Data'!$C$19,(A122-1)*22,0),"")</f>
      </c>
      <c r="J122" s="62">
        <f ca="1">IF(AND(E122&gt;0,E122&lt;&gt;""),I122-OFFSET('Count Data'!$C$21,(A122-1)*22,0),"")</f>
      </c>
      <c r="K122" s="63">
        <f ca="1">IF(AND(E122&gt;0,E122&lt;&gt;""),I122+OFFSET('Count Data'!$C$21,(A122-1)*22,0),"")</f>
      </c>
    </row>
    <row r="123" spans="1:11" ht="15">
      <c r="A123" s="23">
        <f t="shared" si="3"/>
      </c>
      <c r="B123" s="74"/>
      <c r="C123" s="59">
        <f t="shared" si="2"/>
      </c>
      <c r="D123" s="75"/>
      <c r="E123" s="60">
        <f ca="1">IF(A123&lt;&gt;"",OFFSET('Count Data'!$F$19,(A123-1)*22,0),"")</f>
      </c>
      <c r="F123" s="61">
        <f ca="1">IF(AND(E123&gt;0,E123&lt;&gt;""),OFFSET('Count Data'!$B$19,(A123-1)*22,0),"")</f>
      </c>
      <c r="G123" s="62">
        <f ca="1">IF(AND(E123&gt;0,E123&lt;&gt;""),F123-OFFSET('Count Data'!$B$21,(A123-1)*22,0),"")</f>
      </c>
      <c r="H123" s="63">
        <f ca="1">IF(AND(E123&gt;0,E123&lt;&gt;""),F123+OFFSET('Count Data'!$B$21,(A123-1)*22,0),"")</f>
      </c>
      <c r="I123" s="61">
        <f ca="1">IF(AND(E123&gt;0,E123&lt;&gt;""),OFFSET('Count Data'!$C$19,(A123-1)*22,0),"")</f>
      </c>
      <c r="J123" s="62">
        <f ca="1">IF(AND(E123&gt;0,E123&lt;&gt;""),I123-OFFSET('Count Data'!$C$21,(A123-1)*22,0),"")</f>
      </c>
      <c r="K123" s="63">
        <f ca="1">IF(AND(E123&gt;0,E123&lt;&gt;""),I123+OFFSET('Count Data'!$C$21,(A123-1)*22,0),"")</f>
      </c>
    </row>
    <row r="124" spans="1:11" ht="15">
      <c r="A124" s="23">
        <f t="shared" si="3"/>
      </c>
      <c r="B124" s="74"/>
      <c r="C124" s="59">
        <f t="shared" si="2"/>
      </c>
      <c r="D124" s="75"/>
      <c r="E124" s="60">
        <f ca="1">IF(A124&lt;&gt;"",OFFSET('Count Data'!$F$19,(A124-1)*22,0),"")</f>
      </c>
      <c r="F124" s="61">
        <f ca="1">IF(AND(E124&gt;0,E124&lt;&gt;""),OFFSET('Count Data'!$B$19,(A124-1)*22,0),"")</f>
      </c>
      <c r="G124" s="62">
        <f ca="1">IF(AND(E124&gt;0,E124&lt;&gt;""),F124-OFFSET('Count Data'!$B$21,(A124-1)*22,0),"")</f>
      </c>
      <c r="H124" s="63">
        <f ca="1">IF(AND(E124&gt;0,E124&lt;&gt;""),F124+OFFSET('Count Data'!$B$21,(A124-1)*22,0),"")</f>
      </c>
      <c r="I124" s="61">
        <f ca="1">IF(AND(E124&gt;0,E124&lt;&gt;""),OFFSET('Count Data'!$C$19,(A124-1)*22,0),"")</f>
      </c>
      <c r="J124" s="62">
        <f ca="1">IF(AND(E124&gt;0,E124&lt;&gt;""),I124-OFFSET('Count Data'!$C$21,(A124-1)*22,0),"")</f>
      </c>
      <c r="K124" s="63">
        <f ca="1">IF(AND(E124&gt;0,E124&lt;&gt;""),I124+OFFSET('Count Data'!$C$21,(A124-1)*22,0),"")</f>
      </c>
    </row>
    <row r="125" spans="1:11" ht="15">
      <c r="A125" s="23">
        <f t="shared" si="3"/>
      </c>
      <c r="B125" s="74"/>
      <c r="C125" s="59">
        <f t="shared" si="2"/>
      </c>
      <c r="D125" s="75"/>
      <c r="E125" s="60">
        <f ca="1">IF(A125&lt;&gt;"",OFFSET('Count Data'!$F$19,(A125-1)*22,0),"")</f>
      </c>
      <c r="F125" s="61">
        <f ca="1">IF(AND(E125&gt;0,E125&lt;&gt;""),OFFSET('Count Data'!$B$19,(A125-1)*22,0),"")</f>
      </c>
      <c r="G125" s="62">
        <f ca="1">IF(AND(E125&gt;0,E125&lt;&gt;""),F125-OFFSET('Count Data'!$B$21,(A125-1)*22,0),"")</f>
      </c>
      <c r="H125" s="63">
        <f ca="1">IF(AND(E125&gt;0,E125&lt;&gt;""),F125+OFFSET('Count Data'!$B$21,(A125-1)*22,0),"")</f>
      </c>
      <c r="I125" s="61">
        <f ca="1">IF(AND(E125&gt;0,E125&lt;&gt;""),OFFSET('Count Data'!$C$19,(A125-1)*22,0),"")</f>
      </c>
      <c r="J125" s="62">
        <f ca="1">IF(AND(E125&gt;0,E125&lt;&gt;""),I125-OFFSET('Count Data'!$C$21,(A125-1)*22,0),"")</f>
      </c>
      <c r="K125" s="63">
        <f ca="1">IF(AND(E125&gt;0,E125&lt;&gt;""),I125+OFFSET('Count Data'!$C$21,(A125-1)*22,0),"")</f>
      </c>
    </row>
    <row r="126" spans="1:11" ht="15">
      <c r="A126" s="23">
        <f t="shared" si="3"/>
      </c>
      <c r="B126" s="74"/>
      <c r="C126" s="59">
        <f t="shared" si="2"/>
      </c>
      <c r="D126" s="75"/>
      <c r="E126" s="60">
        <f ca="1">IF(A126&lt;&gt;"",OFFSET('Count Data'!$F$19,(A126-1)*22,0),"")</f>
      </c>
      <c r="F126" s="61">
        <f ca="1">IF(AND(E126&gt;0,E126&lt;&gt;""),OFFSET('Count Data'!$B$19,(A126-1)*22,0),"")</f>
      </c>
      <c r="G126" s="62">
        <f ca="1">IF(AND(E126&gt;0,E126&lt;&gt;""),F126-OFFSET('Count Data'!$B$21,(A126-1)*22,0),"")</f>
      </c>
      <c r="H126" s="63">
        <f ca="1">IF(AND(E126&gt;0,E126&lt;&gt;""),F126+OFFSET('Count Data'!$B$21,(A126-1)*22,0),"")</f>
      </c>
      <c r="I126" s="61">
        <f ca="1">IF(AND(E126&gt;0,E126&lt;&gt;""),OFFSET('Count Data'!$C$19,(A126-1)*22,0),"")</f>
      </c>
      <c r="J126" s="62">
        <f ca="1">IF(AND(E126&gt;0,E126&lt;&gt;""),I126-OFFSET('Count Data'!$C$21,(A126-1)*22,0),"")</f>
      </c>
      <c r="K126" s="63">
        <f ca="1">IF(AND(E126&gt;0,E126&lt;&gt;""),I126+OFFSET('Count Data'!$C$21,(A126-1)*22,0),"")</f>
      </c>
    </row>
    <row r="127" spans="1:11" ht="15">
      <c r="A127" s="23">
        <f t="shared" si="3"/>
      </c>
      <c r="B127" s="74"/>
      <c r="C127" s="59">
        <f t="shared" si="2"/>
      </c>
      <c r="D127" s="75"/>
      <c r="E127" s="60">
        <f ca="1">IF(A127&lt;&gt;"",OFFSET('Count Data'!$F$19,(A127-1)*22,0),"")</f>
      </c>
      <c r="F127" s="61">
        <f ca="1">IF(AND(E127&gt;0,E127&lt;&gt;""),OFFSET('Count Data'!$B$19,(A127-1)*22,0),"")</f>
      </c>
      <c r="G127" s="62">
        <f ca="1">IF(AND(E127&gt;0,E127&lt;&gt;""),F127-OFFSET('Count Data'!$B$21,(A127-1)*22,0),"")</f>
      </c>
      <c r="H127" s="63">
        <f ca="1">IF(AND(E127&gt;0,E127&lt;&gt;""),F127+OFFSET('Count Data'!$B$21,(A127-1)*22,0),"")</f>
      </c>
      <c r="I127" s="61">
        <f ca="1">IF(AND(E127&gt;0,E127&lt;&gt;""),OFFSET('Count Data'!$C$19,(A127-1)*22,0),"")</f>
      </c>
      <c r="J127" s="62">
        <f ca="1">IF(AND(E127&gt;0,E127&lt;&gt;""),I127-OFFSET('Count Data'!$C$21,(A127-1)*22,0),"")</f>
      </c>
      <c r="K127" s="63">
        <f ca="1">IF(AND(E127&gt;0,E127&lt;&gt;""),I127+OFFSET('Count Data'!$C$21,(A127-1)*22,0),"")</f>
      </c>
    </row>
    <row r="128" spans="1:11" ht="15">
      <c r="A128" s="23">
        <f t="shared" si="3"/>
      </c>
      <c r="B128" s="74"/>
      <c r="C128" s="59">
        <f t="shared" si="2"/>
      </c>
      <c r="D128" s="75"/>
      <c r="E128" s="60">
        <f ca="1">IF(A128&lt;&gt;"",OFFSET('Count Data'!$F$19,(A128-1)*22,0),"")</f>
      </c>
      <c r="F128" s="61">
        <f ca="1">IF(AND(E128&gt;0,E128&lt;&gt;""),OFFSET('Count Data'!$B$19,(A128-1)*22,0),"")</f>
      </c>
      <c r="G128" s="62">
        <f ca="1">IF(AND(E128&gt;0,E128&lt;&gt;""),F128-OFFSET('Count Data'!$B$21,(A128-1)*22,0),"")</f>
      </c>
      <c r="H128" s="63">
        <f ca="1">IF(AND(E128&gt;0,E128&lt;&gt;""),F128+OFFSET('Count Data'!$B$21,(A128-1)*22,0),"")</f>
      </c>
      <c r="I128" s="61">
        <f ca="1">IF(AND(E128&gt;0,E128&lt;&gt;""),OFFSET('Count Data'!$C$19,(A128-1)*22,0),"")</f>
      </c>
      <c r="J128" s="62">
        <f ca="1">IF(AND(E128&gt;0,E128&lt;&gt;""),I128-OFFSET('Count Data'!$C$21,(A128-1)*22,0),"")</f>
      </c>
      <c r="K128" s="63">
        <f ca="1">IF(AND(E128&gt;0,E128&lt;&gt;""),I128+OFFSET('Count Data'!$C$21,(A128-1)*22,0),"")</f>
      </c>
    </row>
    <row r="129" spans="1:11" ht="15">
      <c r="A129" s="23">
        <f t="shared" si="3"/>
      </c>
      <c r="B129" s="74"/>
      <c r="C129" s="59">
        <f t="shared" si="2"/>
      </c>
      <c r="D129" s="75"/>
      <c r="E129" s="60">
        <f ca="1">IF(A129&lt;&gt;"",OFFSET('Count Data'!$F$19,(A129-1)*22,0),"")</f>
      </c>
      <c r="F129" s="61">
        <f ca="1">IF(AND(E129&gt;0,E129&lt;&gt;""),OFFSET('Count Data'!$B$19,(A129-1)*22,0),"")</f>
      </c>
      <c r="G129" s="62">
        <f ca="1">IF(AND(E129&gt;0,E129&lt;&gt;""),F129-OFFSET('Count Data'!$B$21,(A129-1)*22,0),"")</f>
      </c>
      <c r="H129" s="63">
        <f ca="1">IF(AND(E129&gt;0,E129&lt;&gt;""),F129+OFFSET('Count Data'!$B$21,(A129-1)*22,0),"")</f>
      </c>
      <c r="I129" s="61">
        <f ca="1">IF(AND(E129&gt;0,E129&lt;&gt;""),OFFSET('Count Data'!$C$19,(A129-1)*22,0),"")</f>
      </c>
      <c r="J129" s="62">
        <f ca="1">IF(AND(E129&gt;0,E129&lt;&gt;""),I129-OFFSET('Count Data'!$C$21,(A129-1)*22,0),"")</f>
      </c>
      <c r="K129" s="63">
        <f ca="1">IF(AND(E129&gt;0,E129&lt;&gt;""),I129+OFFSET('Count Data'!$C$21,(A129-1)*22,0),"")</f>
      </c>
    </row>
    <row r="130" spans="1:11" ht="15">
      <c r="A130" s="23">
        <f t="shared" si="3"/>
      </c>
      <c r="B130" s="74"/>
      <c r="C130" s="59">
        <f t="shared" si="2"/>
      </c>
      <c r="D130" s="75"/>
      <c r="E130" s="60">
        <f ca="1">IF(A130&lt;&gt;"",OFFSET('Count Data'!$F$19,(A130-1)*22,0),"")</f>
      </c>
      <c r="F130" s="61">
        <f ca="1">IF(AND(E130&gt;0,E130&lt;&gt;""),OFFSET('Count Data'!$B$19,(A130-1)*22,0),"")</f>
      </c>
      <c r="G130" s="62">
        <f ca="1">IF(AND(E130&gt;0,E130&lt;&gt;""),F130-OFFSET('Count Data'!$B$21,(A130-1)*22,0),"")</f>
      </c>
      <c r="H130" s="63">
        <f ca="1">IF(AND(E130&gt;0,E130&lt;&gt;""),F130+OFFSET('Count Data'!$B$21,(A130-1)*22,0),"")</f>
      </c>
      <c r="I130" s="61">
        <f ca="1">IF(AND(E130&gt;0,E130&lt;&gt;""),OFFSET('Count Data'!$C$19,(A130-1)*22,0),"")</f>
      </c>
      <c r="J130" s="62">
        <f ca="1">IF(AND(E130&gt;0,E130&lt;&gt;""),I130-OFFSET('Count Data'!$C$21,(A130-1)*22,0),"")</f>
      </c>
      <c r="K130" s="63">
        <f ca="1">IF(AND(E130&gt;0,E130&lt;&gt;""),I130+OFFSET('Count Data'!$C$21,(A130-1)*22,0),"")</f>
      </c>
    </row>
    <row r="131" spans="1:11" ht="15">
      <c r="A131" s="23">
        <f t="shared" si="3"/>
      </c>
      <c r="B131" s="74"/>
      <c r="C131" s="59">
        <f t="shared" si="2"/>
      </c>
      <c r="D131" s="75"/>
      <c r="E131" s="60">
        <f ca="1">IF(A131&lt;&gt;"",OFFSET('Count Data'!$F$19,(A131-1)*22,0),"")</f>
      </c>
      <c r="F131" s="61">
        <f ca="1">IF(AND(E131&gt;0,E131&lt;&gt;""),OFFSET('Count Data'!$B$19,(A131-1)*22,0),"")</f>
      </c>
      <c r="G131" s="62">
        <f ca="1">IF(AND(E131&gt;0,E131&lt;&gt;""),F131-OFFSET('Count Data'!$B$21,(A131-1)*22,0),"")</f>
      </c>
      <c r="H131" s="63">
        <f ca="1">IF(AND(E131&gt;0,E131&lt;&gt;""),F131+OFFSET('Count Data'!$B$21,(A131-1)*22,0),"")</f>
      </c>
      <c r="I131" s="61">
        <f ca="1">IF(AND(E131&gt;0,E131&lt;&gt;""),OFFSET('Count Data'!$C$19,(A131-1)*22,0),"")</f>
      </c>
      <c r="J131" s="62">
        <f ca="1">IF(AND(E131&gt;0,E131&lt;&gt;""),I131-OFFSET('Count Data'!$C$21,(A131-1)*22,0),"")</f>
      </c>
      <c r="K131" s="63">
        <f ca="1">IF(AND(E131&gt;0,E131&lt;&gt;""),I131+OFFSET('Count Data'!$C$21,(A131-1)*22,0),"")</f>
      </c>
    </row>
    <row r="132" spans="1:11" ht="15">
      <c r="A132" s="23">
        <f t="shared" si="3"/>
      </c>
      <c r="B132" s="74"/>
      <c r="C132" s="59">
        <f t="shared" si="2"/>
      </c>
      <c r="D132" s="75"/>
      <c r="E132" s="60">
        <f ca="1">IF(A132&lt;&gt;"",OFFSET('Count Data'!$F$19,(A132-1)*22,0),"")</f>
      </c>
      <c r="F132" s="61">
        <f ca="1">IF(AND(E132&gt;0,E132&lt;&gt;""),OFFSET('Count Data'!$B$19,(A132-1)*22,0),"")</f>
      </c>
      <c r="G132" s="62">
        <f ca="1">IF(AND(E132&gt;0,E132&lt;&gt;""),F132-OFFSET('Count Data'!$B$21,(A132-1)*22,0),"")</f>
      </c>
      <c r="H132" s="63">
        <f ca="1">IF(AND(E132&gt;0,E132&lt;&gt;""),F132+OFFSET('Count Data'!$B$21,(A132-1)*22,0),"")</f>
      </c>
      <c r="I132" s="61">
        <f ca="1">IF(AND(E132&gt;0,E132&lt;&gt;""),OFFSET('Count Data'!$C$19,(A132-1)*22,0),"")</f>
      </c>
      <c r="J132" s="62">
        <f ca="1">IF(AND(E132&gt;0,E132&lt;&gt;""),I132-OFFSET('Count Data'!$C$21,(A132-1)*22,0),"")</f>
      </c>
      <c r="K132" s="63">
        <f ca="1">IF(AND(E132&gt;0,E132&lt;&gt;""),I132+OFFSET('Count Data'!$C$21,(A132-1)*22,0),"")</f>
      </c>
    </row>
    <row r="133" spans="1:11" ht="15">
      <c r="A133" s="23">
        <f t="shared" si="3"/>
      </c>
      <c r="B133" s="74"/>
      <c r="C133" s="59">
        <f t="shared" si="2"/>
      </c>
      <c r="D133" s="75"/>
      <c r="E133" s="60">
        <f ca="1">IF(A133&lt;&gt;"",OFFSET('Count Data'!$F$19,(A133-1)*22,0),"")</f>
      </c>
      <c r="F133" s="61">
        <f ca="1">IF(AND(E133&gt;0,E133&lt;&gt;""),OFFSET('Count Data'!$B$19,(A133-1)*22,0),"")</f>
      </c>
      <c r="G133" s="62">
        <f ca="1">IF(AND(E133&gt;0,E133&lt;&gt;""),F133-OFFSET('Count Data'!$B$21,(A133-1)*22,0),"")</f>
      </c>
      <c r="H133" s="63">
        <f ca="1">IF(AND(E133&gt;0,E133&lt;&gt;""),F133+OFFSET('Count Data'!$B$21,(A133-1)*22,0),"")</f>
      </c>
      <c r="I133" s="61">
        <f ca="1">IF(AND(E133&gt;0,E133&lt;&gt;""),OFFSET('Count Data'!$C$19,(A133-1)*22,0),"")</f>
      </c>
      <c r="J133" s="62">
        <f ca="1">IF(AND(E133&gt;0,E133&lt;&gt;""),I133-OFFSET('Count Data'!$C$21,(A133-1)*22,0),"")</f>
      </c>
      <c r="K133" s="63">
        <f ca="1">IF(AND(E133&gt;0,E133&lt;&gt;""),I133+OFFSET('Count Data'!$C$21,(A133-1)*22,0),"")</f>
      </c>
    </row>
    <row r="134" spans="1:11" ht="15">
      <c r="A134" s="23">
        <f t="shared" si="3"/>
      </c>
      <c r="B134" s="74"/>
      <c r="C134" s="59">
        <f t="shared" si="2"/>
      </c>
      <c r="D134" s="75"/>
      <c r="E134" s="60">
        <f ca="1">IF(A134&lt;&gt;"",OFFSET('Count Data'!$F$19,(A134-1)*22,0),"")</f>
      </c>
      <c r="F134" s="61">
        <f ca="1">IF(AND(E134&gt;0,E134&lt;&gt;""),OFFSET('Count Data'!$B$19,(A134-1)*22,0),"")</f>
      </c>
      <c r="G134" s="62">
        <f ca="1">IF(AND(E134&gt;0,E134&lt;&gt;""),F134-OFFSET('Count Data'!$B$21,(A134-1)*22,0),"")</f>
      </c>
      <c r="H134" s="63">
        <f ca="1">IF(AND(E134&gt;0,E134&lt;&gt;""),F134+OFFSET('Count Data'!$B$21,(A134-1)*22,0),"")</f>
      </c>
      <c r="I134" s="61">
        <f ca="1">IF(AND(E134&gt;0,E134&lt;&gt;""),OFFSET('Count Data'!$C$19,(A134-1)*22,0),"")</f>
      </c>
      <c r="J134" s="62">
        <f ca="1">IF(AND(E134&gt;0,E134&lt;&gt;""),I134-OFFSET('Count Data'!$C$21,(A134-1)*22,0),"")</f>
      </c>
      <c r="K134" s="63">
        <f ca="1">IF(AND(E134&gt;0,E134&lt;&gt;""),I134+OFFSET('Count Data'!$C$21,(A134-1)*22,0),"")</f>
      </c>
    </row>
    <row r="135" spans="1:11" ht="15">
      <c r="A135" s="23">
        <f t="shared" si="3"/>
      </c>
      <c r="B135" s="74"/>
      <c r="C135" s="59">
        <f t="shared" si="2"/>
      </c>
      <c r="D135" s="75"/>
      <c r="E135" s="60">
        <f ca="1">IF(A135&lt;&gt;"",OFFSET('Count Data'!$F$19,(A135-1)*22,0),"")</f>
      </c>
      <c r="F135" s="61">
        <f ca="1">IF(AND(E135&gt;0,E135&lt;&gt;""),OFFSET('Count Data'!$B$19,(A135-1)*22,0),"")</f>
      </c>
      <c r="G135" s="62">
        <f ca="1">IF(AND(E135&gt;0,E135&lt;&gt;""),F135-OFFSET('Count Data'!$B$21,(A135-1)*22,0),"")</f>
      </c>
      <c r="H135" s="63">
        <f ca="1">IF(AND(E135&gt;0,E135&lt;&gt;""),F135+OFFSET('Count Data'!$B$21,(A135-1)*22,0),"")</f>
      </c>
      <c r="I135" s="61">
        <f ca="1">IF(AND(E135&gt;0,E135&lt;&gt;""),OFFSET('Count Data'!$C$19,(A135-1)*22,0),"")</f>
      </c>
      <c r="J135" s="62">
        <f ca="1">IF(AND(E135&gt;0,E135&lt;&gt;""),I135-OFFSET('Count Data'!$C$21,(A135-1)*22,0),"")</f>
      </c>
      <c r="K135" s="63">
        <f ca="1">IF(AND(E135&gt;0,E135&lt;&gt;""),I135+OFFSET('Count Data'!$C$21,(A135-1)*22,0),"")</f>
      </c>
    </row>
    <row r="136" spans="1:11" ht="15">
      <c r="A136" s="23">
        <f t="shared" si="3"/>
      </c>
      <c r="B136" s="74"/>
      <c r="C136" s="59">
        <f t="shared" si="2"/>
      </c>
      <c r="D136" s="75"/>
      <c r="E136" s="60">
        <f ca="1">IF(A136&lt;&gt;"",OFFSET('Count Data'!$F$19,(A136-1)*22,0),"")</f>
      </c>
      <c r="F136" s="61">
        <f ca="1">IF(AND(E136&gt;0,E136&lt;&gt;""),OFFSET('Count Data'!$B$19,(A136-1)*22,0),"")</f>
      </c>
      <c r="G136" s="62">
        <f ca="1">IF(AND(E136&gt;0,E136&lt;&gt;""),F136-OFFSET('Count Data'!$B$21,(A136-1)*22,0),"")</f>
      </c>
      <c r="H136" s="63">
        <f ca="1">IF(AND(E136&gt;0,E136&lt;&gt;""),F136+OFFSET('Count Data'!$B$21,(A136-1)*22,0),"")</f>
      </c>
      <c r="I136" s="61">
        <f ca="1">IF(AND(E136&gt;0,E136&lt;&gt;""),OFFSET('Count Data'!$C$19,(A136-1)*22,0),"")</f>
      </c>
      <c r="J136" s="62">
        <f ca="1">IF(AND(E136&gt;0,E136&lt;&gt;""),I136-OFFSET('Count Data'!$C$21,(A136-1)*22,0),"")</f>
      </c>
      <c r="K136" s="63">
        <f ca="1">IF(AND(E136&gt;0,E136&lt;&gt;""),I136+OFFSET('Count Data'!$C$21,(A136-1)*22,0),"")</f>
      </c>
    </row>
    <row r="137" spans="1:11" ht="15">
      <c r="A137" s="23">
        <f t="shared" si="3"/>
      </c>
      <c r="B137" s="74"/>
      <c r="C137" s="59">
        <f t="shared" si="2"/>
      </c>
      <c r="D137" s="75"/>
      <c r="E137" s="60">
        <f ca="1">IF(A137&lt;&gt;"",OFFSET('Count Data'!$F$19,(A137-1)*22,0),"")</f>
      </c>
      <c r="F137" s="61">
        <f ca="1">IF(AND(E137&gt;0,E137&lt;&gt;""),OFFSET('Count Data'!$B$19,(A137-1)*22,0),"")</f>
      </c>
      <c r="G137" s="62">
        <f ca="1">IF(AND(E137&gt;0,E137&lt;&gt;""),F137-OFFSET('Count Data'!$B$21,(A137-1)*22,0),"")</f>
      </c>
      <c r="H137" s="63">
        <f ca="1">IF(AND(E137&gt;0,E137&lt;&gt;""),F137+OFFSET('Count Data'!$B$21,(A137-1)*22,0),"")</f>
      </c>
      <c r="I137" s="61">
        <f ca="1">IF(AND(E137&gt;0,E137&lt;&gt;""),OFFSET('Count Data'!$C$19,(A137-1)*22,0),"")</f>
      </c>
      <c r="J137" s="62">
        <f ca="1">IF(AND(E137&gt;0,E137&lt;&gt;""),I137-OFFSET('Count Data'!$C$21,(A137-1)*22,0),"")</f>
      </c>
      <c r="K137" s="63">
        <f ca="1">IF(AND(E137&gt;0,E137&lt;&gt;""),I137+OFFSET('Count Data'!$C$21,(A137-1)*22,0),"")</f>
      </c>
    </row>
    <row r="138" spans="1:11" ht="15">
      <c r="A138" s="23">
        <f t="shared" si="3"/>
      </c>
      <c r="B138" s="74"/>
      <c r="C138" s="59">
        <f t="shared" si="2"/>
      </c>
      <c r="D138" s="75"/>
      <c r="E138" s="60">
        <f ca="1">IF(A138&lt;&gt;"",OFFSET('Count Data'!$F$19,(A138-1)*22,0),"")</f>
      </c>
      <c r="F138" s="61">
        <f ca="1">IF(AND(E138&gt;0,E138&lt;&gt;""),OFFSET('Count Data'!$B$19,(A138-1)*22,0),"")</f>
      </c>
      <c r="G138" s="62">
        <f ca="1">IF(AND(E138&gt;0,E138&lt;&gt;""),F138-OFFSET('Count Data'!$B$21,(A138-1)*22,0),"")</f>
      </c>
      <c r="H138" s="63">
        <f ca="1">IF(AND(E138&gt;0,E138&lt;&gt;""),F138+OFFSET('Count Data'!$B$21,(A138-1)*22,0),"")</f>
      </c>
      <c r="I138" s="61">
        <f ca="1">IF(AND(E138&gt;0,E138&lt;&gt;""),OFFSET('Count Data'!$C$19,(A138-1)*22,0),"")</f>
      </c>
      <c r="J138" s="62">
        <f ca="1">IF(AND(E138&gt;0,E138&lt;&gt;""),I138-OFFSET('Count Data'!$C$21,(A138-1)*22,0),"")</f>
      </c>
      <c r="K138" s="63">
        <f ca="1">IF(AND(E138&gt;0,E138&lt;&gt;""),I138+OFFSET('Count Data'!$C$21,(A138-1)*22,0),"")</f>
      </c>
    </row>
    <row r="139" spans="1:11" ht="15">
      <c r="A139" s="23">
        <f t="shared" si="3"/>
      </c>
      <c r="B139" s="74"/>
      <c r="C139" s="59">
        <f t="shared" si="2"/>
      </c>
      <c r="D139" s="75"/>
      <c r="E139" s="60">
        <f ca="1">IF(A139&lt;&gt;"",OFFSET('Count Data'!$F$19,(A139-1)*22,0),"")</f>
      </c>
      <c r="F139" s="61">
        <f ca="1">IF(AND(E139&gt;0,E139&lt;&gt;""),OFFSET('Count Data'!$B$19,(A139-1)*22,0),"")</f>
      </c>
      <c r="G139" s="62">
        <f ca="1">IF(AND(E139&gt;0,E139&lt;&gt;""),F139-OFFSET('Count Data'!$B$21,(A139-1)*22,0),"")</f>
      </c>
      <c r="H139" s="63">
        <f ca="1">IF(AND(E139&gt;0,E139&lt;&gt;""),F139+OFFSET('Count Data'!$B$21,(A139-1)*22,0),"")</f>
      </c>
      <c r="I139" s="61">
        <f ca="1">IF(AND(E139&gt;0,E139&lt;&gt;""),OFFSET('Count Data'!$C$19,(A139-1)*22,0),"")</f>
      </c>
      <c r="J139" s="62">
        <f ca="1">IF(AND(E139&gt;0,E139&lt;&gt;""),I139-OFFSET('Count Data'!$C$21,(A139-1)*22,0),"")</f>
      </c>
      <c r="K139" s="63">
        <f ca="1">IF(AND(E139&gt;0,E139&lt;&gt;""),I139+OFFSET('Count Data'!$C$21,(A139-1)*22,0),"")</f>
      </c>
    </row>
    <row r="140" spans="1:11" ht="15">
      <c r="A140" s="23">
        <f t="shared" si="3"/>
      </c>
      <c r="B140" s="74"/>
      <c r="C140" s="59">
        <f t="shared" si="2"/>
      </c>
      <c r="D140" s="75"/>
      <c r="E140" s="60">
        <f ca="1">IF(A140&lt;&gt;"",OFFSET('Count Data'!$F$19,(A140-1)*22,0),"")</f>
      </c>
      <c r="F140" s="61">
        <f ca="1">IF(AND(E140&gt;0,E140&lt;&gt;""),OFFSET('Count Data'!$B$19,(A140-1)*22,0),"")</f>
      </c>
      <c r="G140" s="62">
        <f ca="1">IF(AND(E140&gt;0,E140&lt;&gt;""),F140-OFFSET('Count Data'!$B$21,(A140-1)*22,0),"")</f>
      </c>
      <c r="H140" s="63">
        <f ca="1">IF(AND(E140&gt;0,E140&lt;&gt;""),F140+OFFSET('Count Data'!$B$21,(A140-1)*22,0),"")</f>
      </c>
      <c r="I140" s="61">
        <f ca="1">IF(AND(E140&gt;0,E140&lt;&gt;""),OFFSET('Count Data'!$C$19,(A140-1)*22,0),"")</f>
      </c>
      <c r="J140" s="62">
        <f ca="1">IF(AND(E140&gt;0,E140&lt;&gt;""),I140-OFFSET('Count Data'!$C$21,(A140-1)*22,0),"")</f>
      </c>
      <c r="K140" s="63">
        <f ca="1">IF(AND(E140&gt;0,E140&lt;&gt;""),I140+OFFSET('Count Data'!$C$21,(A140-1)*22,0),"")</f>
      </c>
    </row>
    <row r="141" spans="1:11" ht="15">
      <c r="A141" s="23">
        <f t="shared" si="3"/>
      </c>
      <c r="B141" s="74"/>
      <c r="C141" s="59">
        <f t="shared" si="2"/>
      </c>
      <c r="D141" s="75"/>
      <c r="E141" s="60">
        <f ca="1">IF(A141&lt;&gt;"",OFFSET('Count Data'!$F$19,(A141-1)*22,0),"")</f>
      </c>
      <c r="F141" s="61">
        <f ca="1">IF(AND(E141&gt;0,E141&lt;&gt;""),OFFSET('Count Data'!$B$19,(A141-1)*22,0),"")</f>
      </c>
      <c r="G141" s="62">
        <f ca="1">IF(AND(E141&gt;0,E141&lt;&gt;""),F141-OFFSET('Count Data'!$B$21,(A141-1)*22,0),"")</f>
      </c>
      <c r="H141" s="63">
        <f ca="1">IF(AND(E141&gt;0,E141&lt;&gt;""),F141+OFFSET('Count Data'!$B$21,(A141-1)*22,0),"")</f>
      </c>
      <c r="I141" s="61">
        <f ca="1">IF(AND(E141&gt;0,E141&lt;&gt;""),OFFSET('Count Data'!$C$19,(A141-1)*22,0),"")</f>
      </c>
      <c r="J141" s="62">
        <f ca="1">IF(AND(E141&gt;0,E141&lt;&gt;""),I141-OFFSET('Count Data'!$C$21,(A141-1)*22,0),"")</f>
      </c>
      <c r="K141" s="63">
        <f ca="1">IF(AND(E141&gt;0,E141&lt;&gt;""),I141+OFFSET('Count Data'!$C$21,(A141-1)*22,0),"")</f>
      </c>
    </row>
    <row r="142" spans="1:11" ht="15">
      <c r="A142" s="23">
        <f t="shared" si="3"/>
      </c>
      <c r="B142" s="74"/>
      <c r="C142" s="59">
        <f t="shared" si="2"/>
      </c>
      <c r="D142" s="75"/>
      <c r="E142" s="60">
        <f ca="1">IF(A142&lt;&gt;"",OFFSET('Count Data'!$F$19,(A142-1)*22,0),"")</f>
      </c>
      <c r="F142" s="61">
        <f ca="1">IF(AND(E142&gt;0,E142&lt;&gt;""),OFFSET('Count Data'!$B$19,(A142-1)*22,0),"")</f>
      </c>
      <c r="G142" s="62">
        <f ca="1">IF(AND(E142&gt;0,E142&lt;&gt;""),F142-OFFSET('Count Data'!$B$21,(A142-1)*22,0),"")</f>
      </c>
      <c r="H142" s="63">
        <f ca="1">IF(AND(E142&gt;0,E142&lt;&gt;""),F142+OFFSET('Count Data'!$B$21,(A142-1)*22,0),"")</f>
      </c>
      <c r="I142" s="61">
        <f ca="1">IF(AND(E142&gt;0,E142&lt;&gt;""),OFFSET('Count Data'!$C$19,(A142-1)*22,0),"")</f>
      </c>
      <c r="J142" s="62">
        <f ca="1">IF(AND(E142&gt;0,E142&lt;&gt;""),I142-OFFSET('Count Data'!$C$21,(A142-1)*22,0),"")</f>
      </c>
      <c r="K142" s="63">
        <f ca="1">IF(AND(E142&gt;0,E142&lt;&gt;""),I142+OFFSET('Count Data'!$C$21,(A142-1)*22,0),"")</f>
      </c>
    </row>
    <row r="143" spans="1:11" ht="15">
      <c r="A143" s="23">
        <f t="shared" si="3"/>
      </c>
      <c r="B143" s="74"/>
      <c r="C143" s="59">
        <f t="shared" si="2"/>
      </c>
      <c r="D143" s="75"/>
      <c r="E143" s="60">
        <f ca="1">IF(A143&lt;&gt;"",OFFSET('Count Data'!$F$19,(A143-1)*22,0),"")</f>
      </c>
      <c r="F143" s="61">
        <f ca="1">IF(AND(E143&gt;0,E143&lt;&gt;""),OFFSET('Count Data'!$B$19,(A143-1)*22,0),"")</f>
      </c>
      <c r="G143" s="62">
        <f ca="1">IF(AND(E143&gt;0,E143&lt;&gt;""),F143-OFFSET('Count Data'!$B$21,(A143-1)*22,0),"")</f>
      </c>
      <c r="H143" s="63">
        <f ca="1">IF(AND(E143&gt;0,E143&lt;&gt;""),F143+OFFSET('Count Data'!$B$21,(A143-1)*22,0),"")</f>
      </c>
      <c r="I143" s="61">
        <f ca="1">IF(AND(E143&gt;0,E143&lt;&gt;""),OFFSET('Count Data'!$C$19,(A143-1)*22,0),"")</f>
      </c>
      <c r="J143" s="62">
        <f ca="1">IF(AND(E143&gt;0,E143&lt;&gt;""),I143-OFFSET('Count Data'!$C$21,(A143-1)*22,0),"")</f>
      </c>
      <c r="K143" s="63">
        <f ca="1">IF(AND(E143&gt;0,E143&lt;&gt;""),I143+OFFSET('Count Data'!$C$21,(A143-1)*22,0),"")</f>
      </c>
    </row>
    <row r="144" spans="1:11" ht="15">
      <c r="A144" s="23">
        <f t="shared" si="3"/>
      </c>
      <c r="B144" s="74"/>
      <c r="C144" s="59">
        <f t="shared" si="2"/>
      </c>
      <c r="D144" s="75"/>
      <c r="E144" s="60">
        <f ca="1">IF(A144&lt;&gt;"",OFFSET('Count Data'!$F$19,(A144-1)*22,0),"")</f>
      </c>
      <c r="F144" s="61">
        <f ca="1">IF(AND(E144&gt;0,E144&lt;&gt;""),OFFSET('Count Data'!$B$19,(A144-1)*22,0),"")</f>
      </c>
      <c r="G144" s="62">
        <f ca="1">IF(AND(E144&gt;0,E144&lt;&gt;""),F144-OFFSET('Count Data'!$B$21,(A144-1)*22,0),"")</f>
      </c>
      <c r="H144" s="63">
        <f ca="1">IF(AND(E144&gt;0,E144&lt;&gt;""),F144+OFFSET('Count Data'!$B$21,(A144-1)*22,0),"")</f>
      </c>
      <c r="I144" s="61">
        <f ca="1">IF(AND(E144&gt;0,E144&lt;&gt;""),OFFSET('Count Data'!$C$19,(A144-1)*22,0),"")</f>
      </c>
      <c r="J144" s="62">
        <f ca="1">IF(AND(E144&gt;0,E144&lt;&gt;""),I144-OFFSET('Count Data'!$C$21,(A144-1)*22,0),"")</f>
      </c>
      <c r="K144" s="63">
        <f ca="1">IF(AND(E144&gt;0,E144&lt;&gt;""),I144+OFFSET('Count Data'!$C$21,(A144-1)*22,0),"")</f>
      </c>
    </row>
    <row r="145" spans="1:11" ht="15">
      <c r="A145" s="23">
        <f t="shared" si="3"/>
      </c>
      <c r="B145" s="74"/>
      <c r="C145" s="59">
        <f t="shared" si="2"/>
      </c>
      <c r="D145" s="75"/>
      <c r="E145" s="60">
        <f ca="1">IF(A145&lt;&gt;"",OFFSET('Count Data'!$F$19,(A145-1)*22,0),"")</f>
      </c>
      <c r="F145" s="61">
        <f ca="1">IF(AND(E145&gt;0,E145&lt;&gt;""),OFFSET('Count Data'!$B$19,(A145-1)*22,0),"")</f>
      </c>
      <c r="G145" s="62">
        <f ca="1">IF(AND(E145&gt;0,E145&lt;&gt;""),F145-OFFSET('Count Data'!$B$21,(A145-1)*22,0),"")</f>
      </c>
      <c r="H145" s="63">
        <f ca="1">IF(AND(E145&gt;0,E145&lt;&gt;""),F145+OFFSET('Count Data'!$B$21,(A145-1)*22,0),"")</f>
      </c>
      <c r="I145" s="61">
        <f ca="1">IF(AND(E145&gt;0,E145&lt;&gt;""),OFFSET('Count Data'!$C$19,(A145-1)*22,0),"")</f>
      </c>
      <c r="J145" s="62">
        <f ca="1">IF(AND(E145&gt;0,E145&lt;&gt;""),I145-OFFSET('Count Data'!$C$21,(A145-1)*22,0),"")</f>
      </c>
      <c r="K145" s="63">
        <f ca="1">IF(AND(E145&gt;0,E145&lt;&gt;""),I145+OFFSET('Count Data'!$C$21,(A145-1)*22,0),"")</f>
      </c>
    </row>
    <row r="146" spans="1:11" ht="15">
      <c r="A146" s="23">
        <f t="shared" si="3"/>
      </c>
      <c r="B146" s="74"/>
      <c r="C146" s="59">
        <f aca="true" t="shared" si="4" ref="C146:C166">IF(B146&lt;&gt;"","vs.","")</f>
      </c>
      <c r="D146" s="75"/>
      <c r="E146" s="60">
        <f ca="1">IF(A146&lt;&gt;"",OFFSET('Count Data'!$F$19,(A146-1)*22,0),"")</f>
      </c>
      <c r="F146" s="61">
        <f ca="1">IF(AND(E146&gt;0,E146&lt;&gt;""),OFFSET('Count Data'!$B$19,(A146-1)*22,0),"")</f>
      </c>
      <c r="G146" s="62">
        <f ca="1">IF(AND(E146&gt;0,E146&lt;&gt;""),F146-OFFSET('Count Data'!$B$21,(A146-1)*22,0),"")</f>
      </c>
      <c r="H146" s="63">
        <f ca="1">IF(AND(E146&gt;0,E146&lt;&gt;""),F146+OFFSET('Count Data'!$B$21,(A146-1)*22,0),"")</f>
      </c>
      <c r="I146" s="61">
        <f ca="1">IF(AND(E146&gt;0,E146&lt;&gt;""),OFFSET('Count Data'!$C$19,(A146-1)*22,0),"")</f>
      </c>
      <c r="J146" s="62">
        <f ca="1">IF(AND(E146&gt;0,E146&lt;&gt;""),I146-OFFSET('Count Data'!$C$21,(A146-1)*22,0),"")</f>
      </c>
      <c r="K146" s="63">
        <f ca="1">IF(AND(E146&gt;0,E146&lt;&gt;""),I146+OFFSET('Count Data'!$C$21,(A146-1)*22,0),"")</f>
      </c>
    </row>
    <row r="147" spans="1:11" ht="15">
      <c r="A147" s="23">
        <f aca="true" t="shared" si="5" ref="A147:A166">IF(B147&lt;&gt;"",A146+1,"")</f>
      </c>
      <c r="B147" s="74"/>
      <c r="C147" s="59">
        <f t="shared" si="4"/>
      </c>
      <c r="D147" s="75"/>
      <c r="E147" s="60">
        <f ca="1">IF(A147&lt;&gt;"",OFFSET('Count Data'!$F$19,(A147-1)*22,0),"")</f>
      </c>
      <c r="F147" s="61">
        <f ca="1">IF(AND(E147&gt;0,E147&lt;&gt;""),OFFSET('Count Data'!$B$19,(A147-1)*22,0),"")</f>
      </c>
      <c r="G147" s="62">
        <f ca="1">IF(AND(E147&gt;0,E147&lt;&gt;""),F147-OFFSET('Count Data'!$B$21,(A147-1)*22,0),"")</f>
      </c>
      <c r="H147" s="63">
        <f ca="1">IF(AND(E147&gt;0,E147&lt;&gt;""),F147+OFFSET('Count Data'!$B$21,(A147-1)*22,0),"")</f>
      </c>
      <c r="I147" s="61">
        <f ca="1">IF(AND(E147&gt;0,E147&lt;&gt;""),OFFSET('Count Data'!$C$19,(A147-1)*22,0),"")</f>
      </c>
      <c r="J147" s="62">
        <f ca="1">IF(AND(E147&gt;0,E147&lt;&gt;""),I147-OFFSET('Count Data'!$C$21,(A147-1)*22,0),"")</f>
      </c>
      <c r="K147" s="63">
        <f ca="1">IF(AND(E147&gt;0,E147&lt;&gt;""),I147+OFFSET('Count Data'!$C$21,(A147-1)*22,0),"")</f>
      </c>
    </row>
    <row r="148" spans="1:11" ht="15">
      <c r="A148" s="23">
        <f t="shared" si="5"/>
      </c>
      <c r="B148" s="74"/>
      <c r="C148" s="59">
        <f t="shared" si="4"/>
      </c>
      <c r="D148" s="75"/>
      <c r="E148" s="60">
        <f ca="1">IF(A148&lt;&gt;"",OFFSET('Count Data'!$F$19,(A148-1)*22,0),"")</f>
      </c>
      <c r="F148" s="61">
        <f ca="1">IF(AND(E148&gt;0,E148&lt;&gt;""),OFFSET('Count Data'!$B$19,(A148-1)*22,0),"")</f>
      </c>
      <c r="G148" s="62">
        <f ca="1">IF(AND(E148&gt;0,E148&lt;&gt;""),F148-OFFSET('Count Data'!$B$21,(A148-1)*22,0),"")</f>
      </c>
      <c r="H148" s="63">
        <f ca="1">IF(AND(E148&gt;0,E148&lt;&gt;""),F148+OFFSET('Count Data'!$B$21,(A148-1)*22,0),"")</f>
      </c>
      <c r="I148" s="61">
        <f ca="1">IF(AND(E148&gt;0,E148&lt;&gt;""),OFFSET('Count Data'!$C$19,(A148-1)*22,0),"")</f>
      </c>
      <c r="J148" s="62">
        <f ca="1">IF(AND(E148&gt;0,E148&lt;&gt;""),I148-OFFSET('Count Data'!$C$21,(A148-1)*22,0),"")</f>
      </c>
      <c r="K148" s="63">
        <f ca="1">IF(AND(E148&gt;0,E148&lt;&gt;""),I148+OFFSET('Count Data'!$C$21,(A148-1)*22,0),"")</f>
      </c>
    </row>
    <row r="149" spans="1:11" ht="15">
      <c r="A149" s="23">
        <f t="shared" si="5"/>
      </c>
      <c r="B149" s="74"/>
      <c r="C149" s="59">
        <f t="shared" si="4"/>
      </c>
      <c r="D149" s="75"/>
      <c r="E149" s="60">
        <f ca="1">IF(A149&lt;&gt;"",OFFSET('Count Data'!$F$19,(A149-1)*22,0),"")</f>
      </c>
      <c r="F149" s="61">
        <f ca="1">IF(AND(E149&gt;0,E149&lt;&gt;""),OFFSET('Count Data'!$B$19,(A149-1)*22,0),"")</f>
      </c>
      <c r="G149" s="62">
        <f ca="1">IF(AND(E149&gt;0,E149&lt;&gt;""),F149-OFFSET('Count Data'!$B$21,(A149-1)*22,0),"")</f>
      </c>
      <c r="H149" s="63">
        <f ca="1">IF(AND(E149&gt;0,E149&lt;&gt;""),F149+OFFSET('Count Data'!$B$21,(A149-1)*22,0),"")</f>
      </c>
      <c r="I149" s="61">
        <f ca="1">IF(AND(E149&gt;0,E149&lt;&gt;""),OFFSET('Count Data'!$C$19,(A149-1)*22,0),"")</f>
      </c>
      <c r="J149" s="62">
        <f ca="1">IF(AND(E149&gt;0,E149&lt;&gt;""),I149-OFFSET('Count Data'!$C$21,(A149-1)*22,0),"")</f>
      </c>
      <c r="K149" s="63">
        <f ca="1">IF(AND(E149&gt;0,E149&lt;&gt;""),I149+OFFSET('Count Data'!$C$21,(A149-1)*22,0),"")</f>
      </c>
    </row>
    <row r="150" spans="1:11" ht="15">
      <c r="A150" s="23">
        <f t="shared" si="5"/>
      </c>
      <c r="B150" s="74"/>
      <c r="C150" s="59">
        <f t="shared" si="4"/>
      </c>
      <c r="D150" s="75"/>
      <c r="E150" s="60">
        <f ca="1">IF(A150&lt;&gt;"",OFFSET('Count Data'!$F$19,(A150-1)*22,0),"")</f>
      </c>
      <c r="F150" s="61">
        <f ca="1">IF(AND(E150&gt;0,E150&lt;&gt;""),OFFSET('Count Data'!$B$19,(A150-1)*22,0),"")</f>
      </c>
      <c r="G150" s="62">
        <f ca="1">IF(AND(E150&gt;0,E150&lt;&gt;""),F150-OFFSET('Count Data'!$B$21,(A150-1)*22,0),"")</f>
      </c>
      <c r="H150" s="63">
        <f ca="1">IF(AND(E150&gt;0,E150&lt;&gt;""),F150+OFFSET('Count Data'!$B$21,(A150-1)*22,0),"")</f>
      </c>
      <c r="I150" s="61">
        <f ca="1">IF(AND(E150&gt;0,E150&lt;&gt;""),OFFSET('Count Data'!$C$19,(A150-1)*22,0),"")</f>
      </c>
      <c r="J150" s="62">
        <f ca="1">IF(AND(E150&gt;0,E150&lt;&gt;""),I150-OFFSET('Count Data'!$C$21,(A150-1)*22,0),"")</f>
      </c>
      <c r="K150" s="63">
        <f ca="1">IF(AND(E150&gt;0,E150&lt;&gt;""),I150+OFFSET('Count Data'!$C$21,(A150-1)*22,0),"")</f>
      </c>
    </row>
    <row r="151" spans="1:11" ht="15">
      <c r="A151" s="23">
        <f t="shared" si="5"/>
      </c>
      <c r="B151" s="74"/>
      <c r="C151" s="59">
        <f t="shared" si="4"/>
      </c>
      <c r="D151" s="75"/>
      <c r="E151" s="60">
        <f ca="1">IF(A151&lt;&gt;"",OFFSET('Count Data'!$F$19,(A151-1)*22,0),"")</f>
      </c>
      <c r="F151" s="61">
        <f ca="1">IF(AND(E151&gt;0,E151&lt;&gt;""),OFFSET('Count Data'!$B$19,(A151-1)*22,0),"")</f>
      </c>
      <c r="G151" s="62">
        <f ca="1">IF(AND(E151&gt;0,E151&lt;&gt;""),F151-OFFSET('Count Data'!$B$21,(A151-1)*22,0),"")</f>
      </c>
      <c r="H151" s="63">
        <f ca="1">IF(AND(E151&gt;0,E151&lt;&gt;""),F151+OFFSET('Count Data'!$B$21,(A151-1)*22,0),"")</f>
      </c>
      <c r="I151" s="61">
        <f ca="1">IF(AND(E151&gt;0,E151&lt;&gt;""),OFFSET('Count Data'!$C$19,(A151-1)*22,0),"")</f>
      </c>
      <c r="J151" s="62">
        <f ca="1">IF(AND(E151&gt;0,E151&lt;&gt;""),I151-OFFSET('Count Data'!$C$21,(A151-1)*22,0),"")</f>
      </c>
      <c r="K151" s="63">
        <f ca="1">IF(AND(E151&gt;0,E151&lt;&gt;""),I151+OFFSET('Count Data'!$C$21,(A151-1)*22,0),"")</f>
      </c>
    </row>
    <row r="152" spans="1:11" ht="15">
      <c r="A152" s="23">
        <f t="shared" si="5"/>
      </c>
      <c r="B152" s="74"/>
      <c r="C152" s="59">
        <f t="shared" si="4"/>
      </c>
      <c r="D152" s="75"/>
      <c r="E152" s="60">
        <f ca="1">IF(A152&lt;&gt;"",OFFSET('Count Data'!$F$19,(A152-1)*22,0),"")</f>
      </c>
      <c r="F152" s="61">
        <f ca="1">IF(AND(E152&gt;0,E152&lt;&gt;""),OFFSET('Count Data'!$B$19,(A152-1)*22,0),"")</f>
      </c>
      <c r="G152" s="62">
        <f ca="1">IF(AND(E152&gt;0,E152&lt;&gt;""),F152-OFFSET('Count Data'!$B$21,(A152-1)*22,0),"")</f>
      </c>
      <c r="H152" s="63">
        <f ca="1">IF(AND(E152&gt;0,E152&lt;&gt;""),F152+OFFSET('Count Data'!$B$21,(A152-1)*22,0),"")</f>
      </c>
      <c r="I152" s="61">
        <f ca="1">IF(AND(E152&gt;0,E152&lt;&gt;""),OFFSET('Count Data'!$C$19,(A152-1)*22,0),"")</f>
      </c>
      <c r="J152" s="62">
        <f ca="1">IF(AND(E152&gt;0,E152&lt;&gt;""),I152-OFFSET('Count Data'!$C$21,(A152-1)*22,0),"")</f>
      </c>
      <c r="K152" s="63">
        <f ca="1">IF(AND(E152&gt;0,E152&lt;&gt;""),I152+OFFSET('Count Data'!$C$21,(A152-1)*22,0),"")</f>
      </c>
    </row>
    <row r="153" spans="1:11" ht="15">
      <c r="A153" s="23">
        <f t="shared" si="5"/>
      </c>
      <c r="B153" s="74"/>
      <c r="C153" s="59">
        <f t="shared" si="4"/>
      </c>
      <c r="D153" s="75"/>
      <c r="E153" s="60">
        <f ca="1">IF(A153&lt;&gt;"",OFFSET('Count Data'!$F$19,(A153-1)*22,0),"")</f>
      </c>
      <c r="F153" s="61">
        <f ca="1">IF(AND(E153&gt;0,E153&lt;&gt;""),OFFSET('Count Data'!$B$19,(A153-1)*22,0),"")</f>
      </c>
      <c r="G153" s="62">
        <f ca="1">IF(AND(E153&gt;0,E153&lt;&gt;""),F153-OFFSET('Count Data'!$B$21,(A153-1)*22,0),"")</f>
      </c>
      <c r="H153" s="63">
        <f ca="1">IF(AND(E153&gt;0,E153&lt;&gt;""),F153+OFFSET('Count Data'!$B$21,(A153-1)*22,0),"")</f>
      </c>
      <c r="I153" s="61">
        <f ca="1">IF(AND(E153&gt;0,E153&lt;&gt;""),OFFSET('Count Data'!$C$19,(A153-1)*22,0),"")</f>
      </c>
      <c r="J153" s="62">
        <f ca="1">IF(AND(E153&gt;0,E153&lt;&gt;""),I153-OFFSET('Count Data'!$C$21,(A153-1)*22,0),"")</f>
      </c>
      <c r="K153" s="63">
        <f ca="1">IF(AND(E153&gt;0,E153&lt;&gt;""),I153+OFFSET('Count Data'!$C$21,(A153-1)*22,0),"")</f>
      </c>
    </row>
    <row r="154" spans="1:11" ht="15">
      <c r="A154" s="23">
        <f t="shared" si="5"/>
      </c>
      <c r="B154" s="74"/>
      <c r="C154" s="59">
        <f t="shared" si="4"/>
      </c>
      <c r="D154" s="75"/>
      <c r="E154" s="60">
        <f ca="1">IF(A154&lt;&gt;"",OFFSET('Count Data'!$F$19,(A154-1)*22,0),"")</f>
      </c>
      <c r="F154" s="61">
        <f ca="1">IF(AND(E154&gt;0,E154&lt;&gt;""),OFFSET('Count Data'!$B$19,(A154-1)*22,0),"")</f>
      </c>
      <c r="G154" s="62">
        <f ca="1">IF(AND(E154&gt;0,E154&lt;&gt;""),F154-OFFSET('Count Data'!$B$21,(A154-1)*22,0),"")</f>
      </c>
      <c r="H154" s="63">
        <f ca="1">IF(AND(E154&gt;0,E154&lt;&gt;""),F154+OFFSET('Count Data'!$B$21,(A154-1)*22,0),"")</f>
      </c>
      <c r="I154" s="61">
        <f ca="1">IF(AND(E154&gt;0,E154&lt;&gt;""),OFFSET('Count Data'!$C$19,(A154-1)*22,0),"")</f>
      </c>
      <c r="J154" s="62">
        <f ca="1">IF(AND(E154&gt;0,E154&lt;&gt;""),I154-OFFSET('Count Data'!$C$21,(A154-1)*22,0),"")</f>
      </c>
      <c r="K154" s="63">
        <f ca="1">IF(AND(E154&gt;0,E154&lt;&gt;""),I154+OFFSET('Count Data'!$C$21,(A154-1)*22,0),"")</f>
      </c>
    </row>
    <row r="155" spans="1:11" ht="15">
      <c r="A155" s="23">
        <f t="shared" si="5"/>
      </c>
      <c r="B155" s="74"/>
      <c r="C155" s="59">
        <f t="shared" si="4"/>
      </c>
      <c r="D155" s="75"/>
      <c r="E155" s="60">
        <f ca="1">IF(A155&lt;&gt;"",OFFSET('Count Data'!$F$19,(A155-1)*22,0),"")</f>
      </c>
      <c r="F155" s="61">
        <f ca="1">IF(AND(E155&gt;0,E155&lt;&gt;""),OFFSET('Count Data'!$B$19,(A155-1)*22,0),"")</f>
      </c>
      <c r="G155" s="62">
        <f ca="1">IF(AND(E155&gt;0,E155&lt;&gt;""),F155-OFFSET('Count Data'!$B$21,(A155-1)*22,0),"")</f>
      </c>
      <c r="H155" s="63">
        <f ca="1">IF(AND(E155&gt;0,E155&lt;&gt;""),F155+OFFSET('Count Data'!$B$21,(A155-1)*22,0),"")</f>
      </c>
      <c r="I155" s="61">
        <f ca="1">IF(AND(E155&gt;0,E155&lt;&gt;""),OFFSET('Count Data'!$C$19,(A155-1)*22,0),"")</f>
      </c>
      <c r="J155" s="62">
        <f ca="1">IF(AND(E155&gt;0,E155&lt;&gt;""),I155-OFFSET('Count Data'!$C$21,(A155-1)*22,0),"")</f>
      </c>
      <c r="K155" s="63">
        <f ca="1">IF(AND(E155&gt;0,E155&lt;&gt;""),I155+OFFSET('Count Data'!$C$21,(A155-1)*22,0),"")</f>
      </c>
    </row>
    <row r="156" spans="1:11" ht="15">
      <c r="A156" s="23">
        <f t="shared" si="5"/>
      </c>
      <c r="B156" s="74"/>
      <c r="C156" s="59">
        <f t="shared" si="4"/>
      </c>
      <c r="D156" s="75"/>
      <c r="E156" s="60">
        <f ca="1">IF(A156&lt;&gt;"",OFFSET('Count Data'!$F$19,(A156-1)*22,0),"")</f>
      </c>
      <c r="F156" s="61">
        <f ca="1">IF(AND(E156&gt;0,E156&lt;&gt;""),OFFSET('Count Data'!$B$19,(A156-1)*22,0),"")</f>
      </c>
      <c r="G156" s="62">
        <f ca="1">IF(AND(E156&gt;0,E156&lt;&gt;""),F156-OFFSET('Count Data'!$B$21,(A156-1)*22,0),"")</f>
      </c>
      <c r="H156" s="63">
        <f ca="1">IF(AND(E156&gt;0,E156&lt;&gt;""),F156+OFFSET('Count Data'!$B$21,(A156-1)*22,0),"")</f>
      </c>
      <c r="I156" s="61">
        <f ca="1">IF(AND(E156&gt;0,E156&lt;&gt;""),OFFSET('Count Data'!$C$19,(A156-1)*22,0),"")</f>
      </c>
      <c r="J156" s="62">
        <f ca="1">IF(AND(E156&gt;0,E156&lt;&gt;""),I156-OFFSET('Count Data'!$C$21,(A156-1)*22,0),"")</f>
      </c>
      <c r="K156" s="63">
        <f ca="1">IF(AND(E156&gt;0,E156&lt;&gt;""),I156+OFFSET('Count Data'!$C$21,(A156-1)*22,0),"")</f>
      </c>
    </row>
    <row r="157" spans="1:11" ht="15">
      <c r="A157" s="23">
        <f t="shared" si="5"/>
      </c>
      <c r="B157" s="74"/>
      <c r="C157" s="59">
        <f t="shared" si="4"/>
      </c>
      <c r="D157" s="75"/>
      <c r="E157" s="60">
        <f ca="1">IF(A157&lt;&gt;"",OFFSET('Count Data'!$F$19,(A157-1)*22,0),"")</f>
      </c>
      <c r="F157" s="61">
        <f ca="1">IF(AND(E157&gt;0,E157&lt;&gt;""),OFFSET('Count Data'!$B$19,(A157-1)*22,0),"")</f>
      </c>
      <c r="G157" s="62">
        <f ca="1">IF(AND(E157&gt;0,E157&lt;&gt;""),F157-OFFSET('Count Data'!$B$21,(A157-1)*22,0),"")</f>
      </c>
      <c r="H157" s="63">
        <f ca="1">IF(AND(E157&gt;0,E157&lt;&gt;""),F157+OFFSET('Count Data'!$B$21,(A157-1)*22,0),"")</f>
      </c>
      <c r="I157" s="61">
        <f ca="1">IF(AND(E157&gt;0,E157&lt;&gt;""),OFFSET('Count Data'!$C$19,(A157-1)*22,0),"")</f>
      </c>
      <c r="J157" s="62">
        <f ca="1">IF(AND(E157&gt;0,E157&lt;&gt;""),I157-OFFSET('Count Data'!$C$21,(A157-1)*22,0),"")</f>
      </c>
      <c r="K157" s="63">
        <f ca="1">IF(AND(E157&gt;0,E157&lt;&gt;""),I157+OFFSET('Count Data'!$C$21,(A157-1)*22,0),"")</f>
      </c>
    </row>
    <row r="158" spans="1:11" ht="15">
      <c r="A158" s="23">
        <f t="shared" si="5"/>
      </c>
      <c r="B158" s="74"/>
      <c r="C158" s="59">
        <f t="shared" si="4"/>
      </c>
      <c r="D158" s="75"/>
      <c r="E158" s="60">
        <f ca="1">IF(A158&lt;&gt;"",OFFSET('Count Data'!$F$19,(A158-1)*22,0),"")</f>
      </c>
      <c r="F158" s="61">
        <f ca="1">IF(AND(E158&gt;0,E158&lt;&gt;""),OFFSET('Count Data'!$B$19,(A158-1)*22,0),"")</f>
      </c>
      <c r="G158" s="62">
        <f ca="1">IF(AND(E158&gt;0,E158&lt;&gt;""),F158-OFFSET('Count Data'!$B$21,(A158-1)*22,0),"")</f>
      </c>
      <c r="H158" s="63">
        <f ca="1">IF(AND(E158&gt;0,E158&lt;&gt;""),F158+OFFSET('Count Data'!$B$21,(A158-1)*22,0),"")</f>
      </c>
      <c r="I158" s="61">
        <f ca="1">IF(AND(E158&gt;0,E158&lt;&gt;""),OFFSET('Count Data'!$C$19,(A158-1)*22,0),"")</f>
      </c>
      <c r="J158" s="62">
        <f ca="1">IF(AND(E158&gt;0,E158&lt;&gt;""),I158-OFFSET('Count Data'!$C$21,(A158-1)*22,0),"")</f>
      </c>
      <c r="K158" s="63">
        <f ca="1">IF(AND(E158&gt;0,E158&lt;&gt;""),I158+OFFSET('Count Data'!$C$21,(A158-1)*22,0),"")</f>
      </c>
    </row>
    <row r="159" spans="1:11" ht="15">
      <c r="A159" s="23">
        <f t="shared" si="5"/>
      </c>
      <c r="B159" s="74"/>
      <c r="C159" s="59">
        <f t="shared" si="4"/>
      </c>
      <c r="D159" s="75"/>
      <c r="E159" s="60">
        <f ca="1">IF(A159&lt;&gt;"",OFFSET('Count Data'!$F$19,(A159-1)*22,0),"")</f>
      </c>
      <c r="F159" s="61">
        <f ca="1">IF(AND(E159&gt;0,E159&lt;&gt;""),OFFSET('Count Data'!$B$19,(A159-1)*22,0),"")</f>
      </c>
      <c r="G159" s="62">
        <f ca="1">IF(AND(E159&gt;0,E159&lt;&gt;""),F159-OFFSET('Count Data'!$B$21,(A159-1)*22,0),"")</f>
      </c>
      <c r="H159" s="63">
        <f ca="1">IF(AND(E159&gt;0,E159&lt;&gt;""),F159+OFFSET('Count Data'!$B$21,(A159-1)*22,0),"")</f>
      </c>
      <c r="I159" s="61">
        <f ca="1">IF(AND(E159&gt;0,E159&lt;&gt;""),OFFSET('Count Data'!$C$19,(A159-1)*22,0),"")</f>
      </c>
      <c r="J159" s="62">
        <f ca="1">IF(AND(E159&gt;0,E159&lt;&gt;""),I159-OFFSET('Count Data'!$C$21,(A159-1)*22,0),"")</f>
      </c>
      <c r="K159" s="63">
        <f ca="1">IF(AND(E159&gt;0,E159&lt;&gt;""),I159+OFFSET('Count Data'!$C$21,(A159-1)*22,0),"")</f>
      </c>
    </row>
    <row r="160" spans="1:11" ht="15">
      <c r="A160" s="23">
        <f t="shared" si="5"/>
      </c>
      <c r="B160" s="74"/>
      <c r="C160" s="59">
        <f t="shared" si="4"/>
      </c>
      <c r="D160" s="75"/>
      <c r="E160" s="60">
        <f ca="1">IF(A160&lt;&gt;"",OFFSET('Count Data'!$F$19,(A160-1)*22,0),"")</f>
      </c>
      <c r="F160" s="61">
        <f ca="1">IF(AND(E160&gt;0,E160&lt;&gt;""),OFFSET('Count Data'!$B$19,(A160-1)*22,0),"")</f>
      </c>
      <c r="G160" s="62">
        <f ca="1">IF(AND(E160&gt;0,E160&lt;&gt;""),F160-OFFSET('Count Data'!$B$21,(A160-1)*22,0),"")</f>
      </c>
      <c r="H160" s="63">
        <f ca="1">IF(AND(E160&gt;0,E160&lt;&gt;""),F160+OFFSET('Count Data'!$B$21,(A160-1)*22,0),"")</f>
      </c>
      <c r="I160" s="61">
        <f ca="1">IF(AND(E160&gt;0,E160&lt;&gt;""),OFFSET('Count Data'!$C$19,(A160-1)*22,0),"")</f>
      </c>
      <c r="J160" s="62">
        <f ca="1">IF(AND(E160&gt;0,E160&lt;&gt;""),I160-OFFSET('Count Data'!$C$21,(A160-1)*22,0),"")</f>
      </c>
      <c r="K160" s="63">
        <f ca="1">IF(AND(E160&gt;0,E160&lt;&gt;""),I160+OFFSET('Count Data'!$C$21,(A160-1)*22,0),"")</f>
      </c>
    </row>
    <row r="161" spans="1:11" ht="15">
      <c r="A161" s="23">
        <f t="shared" si="5"/>
      </c>
      <c r="B161" s="74"/>
      <c r="C161" s="59">
        <f t="shared" si="4"/>
      </c>
      <c r="D161" s="75"/>
      <c r="E161" s="60">
        <f ca="1">IF(A161&lt;&gt;"",OFFSET('Count Data'!$F$19,(A161-1)*22,0),"")</f>
      </c>
      <c r="F161" s="61">
        <f ca="1">IF(AND(E161&gt;0,E161&lt;&gt;""),OFFSET('Count Data'!$B$19,(A161-1)*22,0),"")</f>
      </c>
      <c r="G161" s="62">
        <f ca="1">IF(AND(E161&gt;0,E161&lt;&gt;""),F161-OFFSET('Count Data'!$B$21,(A161-1)*22,0),"")</f>
      </c>
      <c r="H161" s="63">
        <f ca="1">IF(AND(E161&gt;0,E161&lt;&gt;""),F161+OFFSET('Count Data'!$B$21,(A161-1)*22,0),"")</f>
      </c>
      <c r="I161" s="61">
        <f ca="1">IF(AND(E161&gt;0,E161&lt;&gt;""),OFFSET('Count Data'!$C$19,(A161-1)*22,0),"")</f>
      </c>
      <c r="J161" s="62">
        <f ca="1">IF(AND(E161&gt;0,E161&lt;&gt;""),I161-OFFSET('Count Data'!$C$21,(A161-1)*22,0),"")</f>
      </c>
      <c r="K161" s="63">
        <f ca="1">IF(AND(E161&gt;0,E161&lt;&gt;""),I161+OFFSET('Count Data'!$C$21,(A161-1)*22,0),"")</f>
      </c>
    </row>
    <row r="162" spans="1:11" ht="15">
      <c r="A162" s="23">
        <f t="shared" si="5"/>
      </c>
      <c r="B162" s="74"/>
      <c r="C162" s="59">
        <f t="shared" si="4"/>
      </c>
      <c r="D162" s="75"/>
      <c r="E162" s="60">
        <f ca="1">IF(A162&lt;&gt;"",OFFSET('Count Data'!$F$19,(A162-1)*22,0),"")</f>
      </c>
      <c r="F162" s="61">
        <f ca="1">IF(AND(E162&gt;0,E162&lt;&gt;""),OFFSET('Count Data'!$B$19,(A162-1)*22,0),"")</f>
      </c>
      <c r="G162" s="62">
        <f ca="1">IF(AND(E162&gt;0,E162&lt;&gt;""),F162-OFFSET('Count Data'!$B$21,(A162-1)*22,0),"")</f>
      </c>
      <c r="H162" s="63">
        <f ca="1">IF(AND(E162&gt;0,E162&lt;&gt;""),F162+OFFSET('Count Data'!$B$21,(A162-1)*22,0),"")</f>
      </c>
      <c r="I162" s="61">
        <f ca="1">IF(AND(E162&gt;0,E162&lt;&gt;""),OFFSET('Count Data'!$C$19,(A162-1)*22,0),"")</f>
      </c>
      <c r="J162" s="62">
        <f ca="1">IF(AND(E162&gt;0,E162&lt;&gt;""),I162-OFFSET('Count Data'!$C$21,(A162-1)*22,0),"")</f>
      </c>
      <c r="K162" s="63">
        <f ca="1">IF(AND(E162&gt;0,E162&lt;&gt;""),I162+OFFSET('Count Data'!$C$21,(A162-1)*22,0),"")</f>
      </c>
    </row>
    <row r="163" spans="1:11" ht="15">
      <c r="A163" s="23">
        <f t="shared" si="5"/>
      </c>
      <c r="B163" s="74"/>
      <c r="C163" s="59">
        <f t="shared" si="4"/>
      </c>
      <c r="D163" s="75"/>
      <c r="E163" s="60">
        <f ca="1">IF(A163&lt;&gt;"",OFFSET('Count Data'!$F$19,(A163-1)*22,0),"")</f>
      </c>
      <c r="F163" s="61">
        <f ca="1">IF(AND(E163&gt;0,E163&lt;&gt;""),OFFSET('Count Data'!$B$19,(A163-1)*22,0),"")</f>
      </c>
      <c r="G163" s="62">
        <f ca="1">IF(AND(E163&gt;0,E163&lt;&gt;""),F163-OFFSET('Count Data'!$B$21,(A163-1)*22,0),"")</f>
      </c>
      <c r="H163" s="63">
        <f ca="1">IF(AND(E163&gt;0,E163&lt;&gt;""),F163+OFFSET('Count Data'!$B$21,(A163-1)*22,0),"")</f>
      </c>
      <c r="I163" s="61">
        <f ca="1">IF(AND(E163&gt;0,E163&lt;&gt;""),OFFSET('Count Data'!$C$19,(A163-1)*22,0),"")</f>
      </c>
      <c r="J163" s="62">
        <f ca="1">IF(AND(E163&gt;0,E163&lt;&gt;""),I163-OFFSET('Count Data'!$C$21,(A163-1)*22,0),"")</f>
      </c>
      <c r="K163" s="63">
        <f ca="1">IF(AND(E163&gt;0,E163&lt;&gt;""),I163+OFFSET('Count Data'!$C$21,(A163-1)*22,0),"")</f>
      </c>
    </row>
    <row r="164" spans="1:11" ht="15">
      <c r="A164" s="23">
        <f t="shared" si="5"/>
      </c>
      <c r="B164" s="74"/>
      <c r="C164" s="59">
        <f t="shared" si="4"/>
      </c>
      <c r="D164" s="75"/>
      <c r="E164" s="60">
        <f ca="1">IF(A164&lt;&gt;"",OFFSET('Count Data'!$F$19,(A164-1)*22,0),"")</f>
      </c>
      <c r="F164" s="61">
        <f ca="1">IF(AND(E164&gt;0,E164&lt;&gt;""),OFFSET('Count Data'!$B$19,(A164-1)*22,0),"")</f>
      </c>
      <c r="G164" s="62">
        <f ca="1">IF(AND(E164&gt;0,E164&lt;&gt;""),F164-OFFSET('Count Data'!$B$21,(A164-1)*22,0),"")</f>
      </c>
      <c r="H164" s="63">
        <f ca="1">IF(AND(E164&gt;0,E164&lt;&gt;""),F164+OFFSET('Count Data'!$B$21,(A164-1)*22,0),"")</f>
      </c>
      <c r="I164" s="61">
        <f ca="1">IF(AND(E164&gt;0,E164&lt;&gt;""),OFFSET('Count Data'!$C$19,(A164-1)*22,0),"")</f>
      </c>
      <c r="J164" s="62">
        <f ca="1">IF(AND(E164&gt;0,E164&lt;&gt;""),I164-OFFSET('Count Data'!$C$21,(A164-1)*22,0),"")</f>
      </c>
      <c r="K164" s="63">
        <f ca="1">IF(AND(E164&gt;0,E164&lt;&gt;""),I164+OFFSET('Count Data'!$C$21,(A164-1)*22,0),"")</f>
      </c>
    </row>
    <row r="165" spans="1:11" ht="15">
      <c r="A165" s="23">
        <f t="shared" si="5"/>
      </c>
      <c r="B165" s="74"/>
      <c r="C165" s="59">
        <f t="shared" si="4"/>
      </c>
      <c r="D165" s="75"/>
      <c r="E165" s="60">
        <f ca="1">IF(A165&lt;&gt;"",OFFSET('Count Data'!$F$19,(A165-1)*22,0),"")</f>
      </c>
      <c r="F165" s="61">
        <f ca="1">IF(AND(E165&gt;0,E165&lt;&gt;""),OFFSET('Count Data'!$B$19,(A165-1)*22,0),"")</f>
      </c>
      <c r="G165" s="62">
        <f ca="1">IF(AND(E165&gt;0,E165&lt;&gt;""),F165-OFFSET('Count Data'!$B$21,(A165-1)*22,0),"")</f>
      </c>
      <c r="H165" s="63">
        <f ca="1">IF(AND(E165&gt;0,E165&lt;&gt;""),F165+OFFSET('Count Data'!$B$21,(A165-1)*22,0),"")</f>
      </c>
      <c r="I165" s="61">
        <f ca="1">IF(AND(E165&gt;0,E165&lt;&gt;""),OFFSET('Count Data'!$C$19,(A165-1)*22,0),"")</f>
      </c>
      <c r="J165" s="62">
        <f ca="1">IF(AND(E165&gt;0,E165&lt;&gt;""),I165-OFFSET('Count Data'!$C$21,(A165-1)*22,0),"")</f>
      </c>
      <c r="K165" s="63">
        <f ca="1">IF(AND(E165&gt;0,E165&lt;&gt;""),I165+OFFSET('Count Data'!$C$21,(A165-1)*22,0),"")</f>
      </c>
    </row>
    <row r="166" spans="1:11" ht="15">
      <c r="A166" s="23">
        <f t="shared" si="5"/>
      </c>
      <c r="B166" s="74"/>
      <c r="C166" s="59">
        <f t="shared" si="4"/>
      </c>
      <c r="D166" s="75"/>
      <c r="E166" s="60">
        <f ca="1">IF(A166&lt;&gt;"",OFFSET('Count Data'!$F$19,(A166-1)*22,0),"")</f>
      </c>
      <c r="F166" s="61">
        <f ca="1">IF(AND(E166&gt;0,E166&lt;&gt;""),OFFSET('Count Data'!$B$19,(A166-1)*22,0),"")</f>
      </c>
      <c r="G166" s="62">
        <f ca="1">IF(AND(E166&gt;0,E166&lt;&gt;""),F166-OFFSET('Count Data'!$B$21,(A166-1)*22,0),"")</f>
      </c>
      <c r="H166" s="63">
        <f ca="1">IF(AND(E166&gt;0,E166&lt;&gt;""),F166+OFFSET('Count Data'!$B$21,(A166-1)*22,0),"")</f>
      </c>
      <c r="I166" s="61">
        <f ca="1">IF(AND(E166&gt;0,E166&lt;&gt;""),OFFSET('Count Data'!$C$19,(A166-1)*22,0),"")</f>
      </c>
      <c r="J166" s="62">
        <f ca="1">IF(AND(E166&gt;0,E166&lt;&gt;""),I166-OFFSET('Count Data'!$C$21,(A166-1)*22,0),"")</f>
      </c>
      <c r="K166" s="63">
        <f ca="1">IF(AND(E166&gt;0,E166&lt;&gt;""),I166+OFFSET('Count Data'!$C$21,(A166-1)*22,0),"")</f>
      </c>
    </row>
    <row r="167" spans="2:4" ht="15">
      <c r="B167" s="15"/>
      <c r="C167" s="37"/>
      <c r="D167" s="15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1"/>
  <sheetViews>
    <sheetView workbookViewId="0" topLeftCell="A29">
      <selection activeCell="A200" sqref="A200"/>
    </sheetView>
  </sheetViews>
  <sheetFormatPr defaultColWidth="11.00390625" defaultRowHeight="15.75"/>
  <cols>
    <col min="7" max="7" width="10.875" style="23" customWidth="1"/>
  </cols>
  <sheetData>
    <row r="1" spans="1:5" ht="15">
      <c r="A1" s="1" t="s">
        <v>4</v>
      </c>
      <c r="B1" s="1" t="str">
        <f ca="1">IF(OFFSET(Summary!B$17,(ROW(B1)-1)/22,0)&lt;&gt;"",OFFSET(Summary!B$17,(ROW(B1)-1)/22,0),"")</f>
        <v>REL606</v>
      </c>
      <c r="C1" s="21" t="s">
        <v>29</v>
      </c>
      <c r="D1" s="1" t="str">
        <f ca="1">IF(OFFSET(Summary!D$17,(ROW(D1)-1)/22,0)&lt;&gt;"",OFFSET(Summary!D$17,(ROW(D1)-1)/22,0),"")</f>
        <v>REL607</v>
      </c>
      <c r="E1" s="1"/>
    </row>
    <row r="3" spans="1:11" ht="15">
      <c r="A3" s="2"/>
      <c r="B3" s="48" t="s">
        <v>20</v>
      </c>
      <c r="C3" s="4"/>
      <c r="D3" s="50" t="s">
        <v>35</v>
      </c>
      <c r="E3" s="48" t="s">
        <v>21</v>
      </c>
      <c r="F3" s="4"/>
      <c r="G3" s="50" t="s">
        <v>35</v>
      </c>
      <c r="H3" s="3" t="s">
        <v>6</v>
      </c>
      <c r="I3" s="3"/>
      <c r="J3" s="3" t="s">
        <v>5</v>
      </c>
      <c r="K3" s="5"/>
    </row>
    <row r="4" spans="1:11" ht="15">
      <c r="A4" s="6" t="s">
        <v>7</v>
      </c>
      <c r="B4" s="8" t="s">
        <v>10</v>
      </c>
      <c r="C4" s="8" t="s">
        <v>11</v>
      </c>
      <c r="D4" s="51" t="s">
        <v>34</v>
      </c>
      <c r="E4" s="8" t="s">
        <v>10</v>
      </c>
      <c r="F4" s="8" t="s">
        <v>11</v>
      </c>
      <c r="G4" s="51" t="s">
        <v>34</v>
      </c>
      <c r="H4" s="7" t="s">
        <v>12</v>
      </c>
      <c r="I4" s="7" t="s">
        <v>13</v>
      </c>
      <c r="J4" s="7" t="s">
        <v>8</v>
      </c>
      <c r="K4" s="52" t="s">
        <v>9</v>
      </c>
    </row>
    <row r="5" spans="1:11" ht="15">
      <c r="A5" s="15">
        <v>1</v>
      </c>
      <c r="B5" s="9"/>
      <c r="C5" s="67"/>
      <c r="D5" s="53">
        <f>Summary!$D$12</f>
        <v>50</v>
      </c>
      <c r="E5" s="9"/>
      <c r="F5" s="11"/>
      <c r="G5" s="53">
        <f>Summary!$D$13</f>
        <v>50</v>
      </c>
      <c r="H5" s="9">
        <f>IF(B5,LOG(E5*(Summary!$D$11/G5)/(B5/D5)),"")</f>
      </c>
      <c r="I5" s="11">
        <f>IF(C5,LOG(F5*(Summary!$D$11/'Count Data'!G5)/(C5/'Count Data'!D5)),"")</f>
      </c>
      <c r="J5" s="9">
        <f aca="true" t="shared" si="0" ref="J5:J16">IF(B5,H5/I5,"")</f>
      </c>
      <c r="K5" s="10">
        <f aca="true" t="shared" si="1" ref="K5:K16">IF(B5,I5/H5,"")</f>
      </c>
    </row>
    <row r="6" spans="1:11" ht="15">
      <c r="A6" s="15">
        <f>1+A5</f>
        <v>2</v>
      </c>
      <c r="B6" s="12"/>
      <c r="C6" s="65"/>
      <c r="D6" s="54">
        <f>Summary!$D$12</f>
        <v>50</v>
      </c>
      <c r="E6" s="12"/>
      <c r="F6" s="64"/>
      <c r="G6" s="70">
        <f>Summary!$D$13</f>
        <v>50</v>
      </c>
      <c r="H6" s="12">
        <f>IF(B6,LOG(E6*(Summary!$D$11/G6)/(B6/D6)),"")</f>
      </c>
      <c r="I6" s="14">
        <f>IF(C6,LOG(F6*(Summary!$D$11/'Count Data'!G6)/(C6/'Count Data'!D6)),"")</f>
      </c>
      <c r="J6" s="49">
        <f t="shared" si="0"/>
      </c>
      <c r="K6" s="13">
        <f t="shared" si="1"/>
      </c>
    </row>
    <row r="7" spans="1:11" ht="15">
      <c r="A7" s="15">
        <f aca="true" t="shared" si="2" ref="A7:A16">1+A6</f>
        <v>3</v>
      </c>
      <c r="B7" s="12"/>
      <c r="C7" s="65"/>
      <c r="D7" s="54">
        <f>Summary!$D$12</f>
        <v>50</v>
      </c>
      <c r="E7" s="12"/>
      <c r="F7" s="64"/>
      <c r="G7" s="54">
        <f>Summary!$D$13</f>
        <v>50</v>
      </c>
      <c r="H7" s="12">
        <f>IF(B7,LOG(E7*(Summary!$D$11/G7)/(B7/D7)),"")</f>
      </c>
      <c r="I7" s="14">
        <f>IF(C7,LOG(F7*(Summary!$D$11/'Count Data'!G7)/(C7/'Count Data'!D7)),"")</f>
      </c>
      <c r="J7" s="12">
        <f t="shared" si="0"/>
      </c>
      <c r="K7" s="13">
        <f t="shared" si="1"/>
      </c>
    </row>
    <row r="8" spans="1:11" ht="15">
      <c r="A8" s="15">
        <f t="shared" si="2"/>
        <v>4</v>
      </c>
      <c r="B8" s="12"/>
      <c r="C8" s="65"/>
      <c r="D8" s="54">
        <f>Summary!$D$12</f>
        <v>50</v>
      </c>
      <c r="E8" s="12"/>
      <c r="F8" s="64"/>
      <c r="G8" s="54">
        <f>Summary!$D$13</f>
        <v>50</v>
      </c>
      <c r="H8" s="12">
        <f>IF(B8,LOG(E8*(Summary!$D$11/G8)/(B8/D8)),"")</f>
      </c>
      <c r="I8" s="14">
        <f>IF(C8,LOG(F8*(Summary!$D$11/'Count Data'!G8)/(C8/'Count Data'!D8)),"")</f>
      </c>
      <c r="J8" s="12">
        <f t="shared" si="0"/>
      </c>
      <c r="K8" s="13">
        <f t="shared" si="1"/>
      </c>
    </row>
    <row r="9" spans="1:11" ht="15">
      <c r="A9" s="15">
        <f t="shared" si="2"/>
        <v>5</v>
      </c>
      <c r="B9" s="12"/>
      <c r="C9" s="65"/>
      <c r="D9" s="54">
        <f>Summary!$D$12</f>
        <v>50</v>
      </c>
      <c r="E9" s="12"/>
      <c r="F9" s="64"/>
      <c r="G9" s="54">
        <f>Summary!$D$13</f>
        <v>50</v>
      </c>
      <c r="H9" s="12">
        <f>IF(B9,LOG(E9*(Summary!$D$11/G9)/(B9/D9)),"")</f>
      </c>
      <c r="I9" s="14">
        <f>IF(C9,LOG(F9*(Summary!$D$11/'Count Data'!G9)/(C9/'Count Data'!D9)),"")</f>
      </c>
      <c r="J9" s="12">
        <f t="shared" si="0"/>
      </c>
      <c r="K9" s="13">
        <f t="shared" si="1"/>
      </c>
    </row>
    <row r="10" spans="1:11" ht="15">
      <c r="A10" s="15">
        <f t="shared" si="2"/>
        <v>6</v>
      </c>
      <c r="B10" s="12"/>
      <c r="C10" s="65"/>
      <c r="D10" s="54">
        <f>Summary!$D$12</f>
        <v>50</v>
      </c>
      <c r="E10" s="12"/>
      <c r="F10" s="64"/>
      <c r="G10" s="54">
        <f>Summary!$D$13</f>
        <v>50</v>
      </c>
      <c r="H10" s="12">
        <f>IF(B10,LOG(E10*(Summary!$D$11/G10)/(B10/D10)),"")</f>
      </c>
      <c r="I10" s="14">
        <f>IF(C10,LOG(F10*(Summary!$D$11/'Count Data'!G10)/(C10/'Count Data'!D10)),"")</f>
      </c>
      <c r="J10" s="12">
        <f t="shared" si="0"/>
      </c>
      <c r="K10" s="13">
        <f t="shared" si="1"/>
      </c>
    </row>
    <row r="11" spans="1:11" ht="15">
      <c r="A11" s="15">
        <f t="shared" si="2"/>
        <v>7</v>
      </c>
      <c r="B11" s="12"/>
      <c r="C11" s="65"/>
      <c r="D11" s="54">
        <f>Summary!$D$12</f>
        <v>50</v>
      </c>
      <c r="E11" s="12"/>
      <c r="F11" s="65"/>
      <c r="G11" s="54">
        <f>Summary!$D$13</f>
        <v>50</v>
      </c>
      <c r="H11" s="12">
        <f>IF(B11,LOG(E11*(Summary!$D$11/G11)/(B11/D11)),"")</f>
      </c>
      <c r="I11" s="14">
        <f>IF(C11,LOG(F11*(Summary!$D$11/'Count Data'!G11)/(C11/'Count Data'!D11)),"")</f>
      </c>
      <c r="J11" s="12">
        <f t="shared" si="0"/>
      </c>
      <c r="K11" s="13">
        <f t="shared" si="1"/>
      </c>
    </row>
    <row r="12" spans="1:11" ht="15">
      <c r="A12" s="15">
        <f t="shared" si="2"/>
        <v>8</v>
      </c>
      <c r="B12" s="12"/>
      <c r="C12" s="65"/>
      <c r="D12" s="54">
        <f>Summary!$D$12</f>
        <v>50</v>
      </c>
      <c r="E12" s="12"/>
      <c r="F12" s="65"/>
      <c r="G12" s="54">
        <f>Summary!$D$13</f>
        <v>50</v>
      </c>
      <c r="H12" s="12">
        <f>IF(B12,LOG(E12*(Summary!$D$11/G12)/(B12/D12)),"")</f>
      </c>
      <c r="I12" s="14">
        <f>IF(C12,LOG(F12*(Summary!$D$11/'Count Data'!G12)/(C12/'Count Data'!D12)),"")</f>
      </c>
      <c r="J12" s="12">
        <f t="shared" si="0"/>
      </c>
      <c r="K12" s="13">
        <f t="shared" si="1"/>
      </c>
    </row>
    <row r="13" spans="1:11" ht="15">
      <c r="A13" s="15">
        <f t="shared" si="2"/>
        <v>9</v>
      </c>
      <c r="B13" s="12"/>
      <c r="C13" s="65"/>
      <c r="D13" s="54">
        <f>Summary!$D$12</f>
        <v>50</v>
      </c>
      <c r="E13" s="12"/>
      <c r="F13" s="65"/>
      <c r="G13" s="54">
        <f>Summary!$D$13</f>
        <v>50</v>
      </c>
      <c r="H13" s="12">
        <f>IF(B13,LOG(E13*(Summary!$D$11/G13)/(B13/D13)),"")</f>
      </c>
      <c r="I13" s="14">
        <f>IF(C13,LOG(F13*(Summary!$D$11/'Count Data'!G13)/(C13/'Count Data'!D13)),"")</f>
      </c>
      <c r="J13" s="12">
        <f t="shared" si="0"/>
      </c>
      <c r="K13" s="13">
        <f t="shared" si="1"/>
      </c>
    </row>
    <row r="14" spans="1:11" ht="15">
      <c r="A14" s="15">
        <f t="shared" si="2"/>
        <v>10</v>
      </c>
      <c r="B14" s="12"/>
      <c r="C14" s="65"/>
      <c r="D14" s="54">
        <f>Summary!$D$12</f>
        <v>50</v>
      </c>
      <c r="E14" s="12"/>
      <c r="F14" s="65"/>
      <c r="G14" s="54">
        <f>Summary!$D$13</f>
        <v>50</v>
      </c>
      <c r="H14" s="12">
        <f>IF(B14,LOG(E14*(Summary!$D$11/G14)/(B14/D14)),"")</f>
      </c>
      <c r="I14" s="14">
        <f>IF(C14,LOG(F14*(Summary!$D$11/'Count Data'!G14)/(C14/'Count Data'!D14)),"")</f>
      </c>
      <c r="J14" s="12">
        <f t="shared" si="0"/>
      </c>
      <c r="K14" s="13">
        <f t="shared" si="1"/>
      </c>
    </row>
    <row r="15" spans="1:11" ht="15">
      <c r="A15" s="15">
        <f t="shared" si="2"/>
        <v>11</v>
      </c>
      <c r="B15" s="12"/>
      <c r="C15" s="65"/>
      <c r="D15" s="54">
        <f>Summary!$D$12</f>
        <v>50</v>
      </c>
      <c r="E15" s="12"/>
      <c r="F15" s="65"/>
      <c r="G15" s="54">
        <f>Summary!$D$13</f>
        <v>50</v>
      </c>
      <c r="H15" s="12">
        <f>IF(B15,LOG(E15*(Summary!$D$11/G15)/(B15/D15)),"")</f>
      </c>
      <c r="I15" s="14">
        <f>IF(C15,LOG(F15*(Summary!$D$11/'Count Data'!G15)/(C15/'Count Data'!D15)),"")</f>
      </c>
      <c r="J15" s="12">
        <f t="shared" si="0"/>
      </c>
      <c r="K15" s="13">
        <f t="shared" si="1"/>
      </c>
    </row>
    <row r="16" spans="1:11" ht="15">
      <c r="A16" s="18">
        <f t="shared" si="2"/>
        <v>12</v>
      </c>
      <c r="B16" s="16"/>
      <c r="C16" s="66"/>
      <c r="D16" s="55">
        <f>Summary!$D$12</f>
        <v>50</v>
      </c>
      <c r="E16" s="16"/>
      <c r="F16" s="66"/>
      <c r="G16" s="55">
        <f>Summary!$D$13</f>
        <v>50</v>
      </c>
      <c r="H16" s="16">
        <f>IF(B16,LOG(E16*(Summary!$D$11/G16)/(B16/D16)),"")</f>
      </c>
      <c r="I16" s="19">
        <f>IF(C16,LOG(F16*(Summary!$D$11/'Count Data'!G16)/(C16/'Count Data'!D16)),"")</f>
      </c>
      <c r="J16" s="16">
        <f t="shared" si="0"/>
      </c>
      <c r="K16" s="17">
        <f t="shared" si="1"/>
      </c>
    </row>
    <row r="18" spans="1:7" ht="15">
      <c r="A18" s="1" t="s">
        <v>5</v>
      </c>
      <c r="B18" s="20" t="s">
        <v>8</v>
      </c>
      <c r="C18" s="21" t="s">
        <v>9</v>
      </c>
      <c r="F18" s="20" t="s">
        <v>8</v>
      </c>
      <c r="G18" s="21" t="s">
        <v>9</v>
      </c>
    </row>
    <row r="19" spans="1:7" ht="15">
      <c r="A19" s="1" t="s">
        <v>14</v>
      </c>
      <c r="B19" s="22" t="e">
        <f>AVERAGE(J5:J16)</f>
        <v>#DIV/0!</v>
      </c>
      <c r="C19" s="23" t="e">
        <f>AVERAGE(K5:K16)</f>
        <v>#DIV/0!</v>
      </c>
      <c r="E19" s="1" t="s">
        <v>15</v>
      </c>
      <c r="F19" s="22">
        <f>COUNT(J5:J16)</f>
        <v>0</v>
      </c>
      <c r="G19" s="68">
        <f>COUNT(K5:K16)</f>
        <v>0</v>
      </c>
    </row>
    <row r="20" spans="1:7" ht="15">
      <c r="A20" s="1" t="s">
        <v>16</v>
      </c>
      <c r="B20" s="22" t="e">
        <f>_xlfn.STDEV.S(J5:J16)/SQRT(COUNT(J5:J16))</f>
        <v>#DIV/0!</v>
      </c>
      <c r="C20" s="23" t="e">
        <f>_xlfn.STDEV.S(K5:K16)/SQRT(COUNT(K5:K16))</f>
        <v>#DIV/0!</v>
      </c>
      <c r="E20" s="1" t="s">
        <v>17</v>
      </c>
      <c r="F20" s="22" t="e">
        <f>_xlfn.T.INV(0.975,F19-1)</f>
        <v>#NUM!</v>
      </c>
      <c r="G20" s="68" t="e">
        <f>_xlfn.T.INV(0.975,G19-1)</f>
        <v>#NUM!</v>
      </c>
    </row>
    <row r="21" spans="1:7" ht="15">
      <c r="A21" s="1" t="s">
        <v>18</v>
      </c>
      <c r="B21" s="22" t="e">
        <f>_xlfn.STDEV.S(J5:J16)*_xlfn.T.INV(0.975,COUNT(J5:J16)-1)/SQRT(COUNT(J5:J16))</f>
        <v>#DIV/0!</v>
      </c>
      <c r="C21" s="23" t="e">
        <f>_xlfn.STDEV.S(K5:K16)*_xlfn.T.INV(0.975,COUNT(K5:K16)-1)/SQRT(COUNT(K5:K16))</f>
        <v>#DIV/0!</v>
      </c>
      <c r="E21" s="1" t="s">
        <v>19</v>
      </c>
      <c r="F21" s="28" t="e">
        <f>_xlfn.STDEV.S(J5:J16)</f>
        <v>#DIV/0!</v>
      </c>
      <c r="G21" s="69" t="e">
        <f>_xlfn.STDEV.S(K5:K16)</f>
        <v>#DIV/0!</v>
      </c>
    </row>
    <row r="23" spans="1:5" ht="15">
      <c r="A23" s="1" t="s">
        <v>4</v>
      </c>
      <c r="B23" s="1" t="str">
        <f ca="1">IF(OFFSET(Summary!B$17,(ROW(B23)-1)/22,0)&lt;&gt;"",OFFSET(Summary!B$17,(ROW(B23)-1)/22,0),"")</f>
        <v>...</v>
      </c>
      <c r="C23" s="21" t="s">
        <v>29</v>
      </c>
      <c r="D23" s="1" t="str">
        <f ca="1">IF(OFFSET(Summary!D$17,(ROW(D23)-1)/22,0)&lt;&gt;"",OFFSET(Summary!D$17,(ROW(D23)-1)/22,0),"")</f>
        <v>...</v>
      </c>
      <c r="E23" s="1"/>
    </row>
    <row r="25" spans="1:11" ht="15">
      <c r="A25" s="2"/>
      <c r="B25" s="48" t="s">
        <v>20</v>
      </c>
      <c r="C25" s="4"/>
      <c r="D25" s="50" t="s">
        <v>35</v>
      </c>
      <c r="E25" s="48" t="s">
        <v>21</v>
      </c>
      <c r="F25" s="4"/>
      <c r="G25" s="50" t="s">
        <v>35</v>
      </c>
      <c r="H25" s="3" t="s">
        <v>6</v>
      </c>
      <c r="I25" s="3"/>
      <c r="J25" s="3" t="s">
        <v>5</v>
      </c>
      <c r="K25" s="5"/>
    </row>
    <row r="26" spans="1:11" ht="15">
      <c r="A26" s="6" t="s">
        <v>7</v>
      </c>
      <c r="B26" s="8" t="s">
        <v>10</v>
      </c>
      <c r="C26" s="8" t="s">
        <v>11</v>
      </c>
      <c r="D26" s="51" t="s">
        <v>34</v>
      </c>
      <c r="E26" s="8" t="s">
        <v>10</v>
      </c>
      <c r="F26" s="8" t="s">
        <v>11</v>
      </c>
      <c r="G26" s="51" t="s">
        <v>34</v>
      </c>
      <c r="H26" s="7" t="s">
        <v>12</v>
      </c>
      <c r="I26" s="7" t="s">
        <v>13</v>
      </c>
      <c r="J26" s="7" t="s">
        <v>8</v>
      </c>
      <c r="K26" s="52" t="s">
        <v>9</v>
      </c>
    </row>
    <row r="27" spans="1:11" ht="15">
      <c r="A27" s="15">
        <v>1</v>
      </c>
      <c r="B27" s="9"/>
      <c r="C27" s="67"/>
      <c r="D27" s="53">
        <f>Summary!$D$12</f>
        <v>50</v>
      </c>
      <c r="E27" s="9"/>
      <c r="F27" s="11"/>
      <c r="G27" s="53">
        <f>Summary!$D$13</f>
        <v>50</v>
      </c>
      <c r="H27" s="9">
        <f>IF(B27,LOG(E27*(Summary!$D$11/G27)/(B27/D27)),"")</f>
      </c>
      <c r="I27" s="11">
        <f>IF(C27,LOG(F27*(Summary!$D$11/'Count Data'!G27)/(C27/'Count Data'!D27)),"")</f>
      </c>
      <c r="J27" s="9">
        <f aca="true" t="shared" si="3" ref="J27:J38">IF(B27,H27/I27,"")</f>
      </c>
      <c r="K27" s="10">
        <f aca="true" t="shared" si="4" ref="K27:K38">IF(B27,I27/H27,"")</f>
      </c>
    </row>
    <row r="28" spans="1:11" ht="15">
      <c r="A28" s="15">
        <f>1+A27</f>
        <v>2</v>
      </c>
      <c r="B28" s="12"/>
      <c r="C28" s="65"/>
      <c r="D28" s="54">
        <f>Summary!$D$12</f>
        <v>50</v>
      </c>
      <c r="E28" s="12"/>
      <c r="F28" s="64"/>
      <c r="G28" s="70">
        <f>Summary!$D$13</f>
        <v>50</v>
      </c>
      <c r="H28" s="12">
        <f>IF(B28,LOG(E28*(Summary!$D$11/G28)/(B28/D28)),"")</f>
      </c>
      <c r="I28" s="14">
        <f>IF(C28,LOG(F28*(Summary!$D$11/'Count Data'!G28)/(C28/'Count Data'!D28)),"")</f>
      </c>
      <c r="J28" s="49">
        <f t="shared" si="3"/>
      </c>
      <c r="K28" s="13">
        <f t="shared" si="4"/>
      </c>
    </row>
    <row r="29" spans="1:11" ht="15">
      <c r="A29" s="15">
        <f aca="true" t="shared" si="5" ref="A29:A38">1+A28</f>
        <v>3</v>
      </c>
      <c r="B29" s="12"/>
      <c r="C29" s="65"/>
      <c r="D29" s="54">
        <f>Summary!$D$12</f>
        <v>50</v>
      </c>
      <c r="E29" s="12"/>
      <c r="F29" s="64"/>
      <c r="G29" s="54">
        <f>Summary!$D$13</f>
        <v>50</v>
      </c>
      <c r="H29" s="12">
        <f>IF(B29,LOG(E29*(Summary!$D$11/G29)/(B29/D29)),"")</f>
      </c>
      <c r="I29" s="14">
        <f>IF(C29,LOG(F29*(Summary!$D$11/'Count Data'!G29)/(C29/'Count Data'!D29)),"")</f>
      </c>
      <c r="J29" s="12">
        <f t="shared" si="3"/>
      </c>
      <c r="K29" s="13">
        <f t="shared" si="4"/>
      </c>
    </row>
    <row r="30" spans="1:11" ht="15">
      <c r="A30" s="15">
        <f t="shared" si="5"/>
        <v>4</v>
      </c>
      <c r="B30" s="12"/>
      <c r="C30" s="65"/>
      <c r="D30" s="54">
        <f>Summary!$D$12</f>
        <v>50</v>
      </c>
      <c r="E30" s="12"/>
      <c r="F30" s="64"/>
      <c r="G30" s="54">
        <f>Summary!$D$13</f>
        <v>50</v>
      </c>
      <c r="H30" s="12">
        <f>IF(B30,LOG(E30*(Summary!$D$11/G30)/(B30/D30)),"")</f>
      </c>
      <c r="I30" s="14">
        <f>IF(C30,LOG(F30*(Summary!$D$11/'Count Data'!G30)/(C30/'Count Data'!D30)),"")</f>
      </c>
      <c r="J30" s="12">
        <f t="shared" si="3"/>
      </c>
      <c r="K30" s="13">
        <f t="shared" si="4"/>
      </c>
    </row>
    <row r="31" spans="1:11" ht="15">
      <c r="A31" s="15">
        <f t="shared" si="5"/>
        <v>5</v>
      </c>
      <c r="B31" s="12"/>
      <c r="C31" s="65"/>
      <c r="D31" s="54">
        <f>Summary!$D$12</f>
        <v>50</v>
      </c>
      <c r="E31" s="12"/>
      <c r="F31" s="64"/>
      <c r="G31" s="54">
        <f>Summary!$D$13</f>
        <v>50</v>
      </c>
      <c r="H31" s="12">
        <f>IF(B31,LOG(E31*(Summary!$D$11/G31)/(B31/D31)),"")</f>
      </c>
      <c r="I31" s="14">
        <f>IF(C31,LOG(F31*(Summary!$D$11/'Count Data'!G31)/(C31/'Count Data'!D31)),"")</f>
      </c>
      <c r="J31" s="12">
        <f t="shared" si="3"/>
      </c>
      <c r="K31" s="13">
        <f t="shared" si="4"/>
      </c>
    </row>
    <row r="32" spans="1:11" ht="15">
      <c r="A32" s="15">
        <f t="shared" si="5"/>
        <v>6</v>
      </c>
      <c r="B32" s="12"/>
      <c r="C32" s="65"/>
      <c r="D32" s="54">
        <f>Summary!$D$12</f>
        <v>50</v>
      </c>
      <c r="E32" s="12"/>
      <c r="F32" s="64"/>
      <c r="G32" s="54">
        <f>Summary!$D$13</f>
        <v>50</v>
      </c>
      <c r="H32" s="12">
        <f>IF(B32,LOG(E32*(Summary!$D$11/G32)/(B32/D32)),"")</f>
      </c>
      <c r="I32" s="14">
        <f>IF(C32,LOG(F32*(Summary!$D$11/'Count Data'!G32)/(C32/'Count Data'!D32)),"")</f>
      </c>
      <c r="J32" s="12">
        <f t="shared" si="3"/>
      </c>
      <c r="K32" s="13">
        <f t="shared" si="4"/>
      </c>
    </row>
    <row r="33" spans="1:11" ht="15">
      <c r="A33" s="15">
        <f t="shared" si="5"/>
        <v>7</v>
      </c>
      <c r="B33" s="12"/>
      <c r="C33" s="65"/>
      <c r="D33" s="54">
        <f>Summary!$D$12</f>
        <v>50</v>
      </c>
      <c r="E33" s="12"/>
      <c r="F33" s="65"/>
      <c r="G33" s="54">
        <f>Summary!$D$13</f>
        <v>50</v>
      </c>
      <c r="H33" s="12">
        <f>IF(B33,LOG(E33*(Summary!$D$11/G33)/(B33/D33)),"")</f>
      </c>
      <c r="I33" s="14">
        <f>IF(C33,LOG(F33*(Summary!$D$11/'Count Data'!G33)/(C33/'Count Data'!D33)),"")</f>
      </c>
      <c r="J33" s="12">
        <f t="shared" si="3"/>
      </c>
      <c r="K33" s="13">
        <f t="shared" si="4"/>
      </c>
    </row>
    <row r="34" spans="1:11" ht="15">
      <c r="A34" s="15">
        <f t="shared" si="5"/>
        <v>8</v>
      </c>
      <c r="B34" s="12"/>
      <c r="C34" s="65"/>
      <c r="D34" s="54">
        <f>Summary!$D$12</f>
        <v>50</v>
      </c>
      <c r="E34" s="12"/>
      <c r="F34" s="65"/>
      <c r="G34" s="54">
        <f>Summary!$D$13</f>
        <v>50</v>
      </c>
      <c r="H34" s="12">
        <f>IF(B34,LOG(E34*(Summary!$D$11/G34)/(B34/D34)),"")</f>
      </c>
      <c r="I34" s="14">
        <f>IF(C34,LOG(F34*(Summary!$D$11/'Count Data'!G34)/(C34/'Count Data'!D34)),"")</f>
      </c>
      <c r="J34" s="12">
        <f t="shared" si="3"/>
      </c>
      <c r="K34" s="13">
        <f t="shared" si="4"/>
      </c>
    </row>
    <row r="35" spans="1:11" ht="15">
      <c r="A35" s="15">
        <f t="shared" si="5"/>
        <v>9</v>
      </c>
      <c r="B35" s="12"/>
      <c r="C35" s="65"/>
      <c r="D35" s="54">
        <f>Summary!$D$12</f>
        <v>50</v>
      </c>
      <c r="E35" s="12"/>
      <c r="F35" s="65"/>
      <c r="G35" s="54">
        <f>Summary!$D$13</f>
        <v>50</v>
      </c>
      <c r="H35" s="12">
        <f>IF(B35,LOG(E35*(Summary!$D$11/G35)/(B35/D35)),"")</f>
      </c>
      <c r="I35" s="14">
        <f>IF(C35,LOG(F35*(Summary!$D$11/'Count Data'!G35)/(C35/'Count Data'!D35)),"")</f>
      </c>
      <c r="J35" s="12">
        <f t="shared" si="3"/>
      </c>
      <c r="K35" s="13">
        <f t="shared" si="4"/>
      </c>
    </row>
    <row r="36" spans="1:11" ht="15">
      <c r="A36" s="15">
        <f t="shared" si="5"/>
        <v>10</v>
      </c>
      <c r="B36" s="12"/>
      <c r="C36" s="65"/>
      <c r="D36" s="54">
        <f>Summary!$D$12</f>
        <v>50</v>
      </c>
      <c r="E36" s="12"/>
      <c r="F36" s="65"/>
      <c r="G36" s="54">
        <f>Summary!$D$13</f>
        <v>50</v>
      </c>
      <c r="H36" s="12">
        <f>IF(B36,LOG(E36*(Summary!$D$11/G36)/(B36/D36)),"")</f>
      </c>
      <c r="I36" s="14">
        <f>IF(C36,LOG(F36*(Summary!$D$11/'Count Data'!G36)/(C36/'Count Data'!D36)),"")</f>
      </c>
      <c r="J36" s="12">
        <f t="shared" si="3"/>
      </c>
      <c r="K36" s="13">
        <f t="shared" si="4"/>
      </c>
    </row>
    <row r="37" spans="1:11" ht="15">
      <c r="A37" s="15">
        <f t="shared" si="5"/>
        <v>11</v>
      </c>
      <c r="B37" s="12"/>
      <c r="C37" s="65"/>
      <c r="D37" s="54">
        <f>Summary!$D$12</f>
        <v>50</v>
      </c>
      <c r="E37" s="12"/>
      <c r="F37" s="65"/>
      <c r="G37" s="54">
        <f>Summary!$D$13</f>
        <v>50</v>
      </c>
      <c r="H37" s="12">
        <f>IF(B37,LOG(E37*(Summary!$D$11/G37)/(B37/D37)),"")</f>
      </c>
      <c r="I37" s="14">
        <f>IF(C37,LOG(F37*(Summary!$D$11/'Count Data'!G37)/(C37/'Count Data'!D37)),"")</f>
      </c>
      <c r="J37" s="12">
        <f t="shared" si="3"/>
      </c>
      <c r="K37" s="13">
        <f t="shared" si="4"/>
      </c>
    </row>
    <row r="38" spans="1:11" ht="15">
      <c r="A38" s="18">
        <f t="shared" si="5"/>
        <v>12</v>
      </c>
      <c r="B38" s="16"/>
      <c r="C38" s="66"/>
      <c r="D38" s="55">
        <f>Summary!$D$12</f>
        <v>50</v>
      </c>
      <c r="E38" s="16"/>
      <c r="F38" s="66"/>
      <c r="G38" s="55">
        <f>Summary!$D$13</f>
        <v>50</v>
      </c>
      <c r="H38" s="16">
        <f>IF(B38,LOG(E38*(Summary!$D$11/G38)/(B38/D38)),"")</f>
      </c>
      <c r="I38" s="19">
        <f>IF(C38,LOG(F38*(Summary!$D$11/'Count Data'!G38)/(C38/'Count Data'!D38)),"")</f>
      </c>
      <c r="J38" s="16">
        <f t="shared" si="3"/>
      </c>
      <c r="K38" s="17">
        <f t="shared" si="4"/>
      </c>
    </row>
    <row r="40" spans="1:7" ht="15">
      <c r="A40" s="1" t="s">
        <v>5</v>
      </c>
      <c r="B40" s="20" t="s">
        <v>8</v>
      </c>
      <c r="C40" s="21" t="s">
        <v>9</v>
      </c>
      <c r="F40" s="20" t="s">
        <v>8</v>
      </c>
      <c r="G40" s="21" t="s">
        <v>9</v>
      </c>
    </row>
    <row r="41" spans="1:7" ht="15">
      <c r="A41" s="1" t="s">
        <v>14</v>
      </c>
      <c r="B41" s="22" t="e">
        <f>AVERAGE(J27:J38)</f>
        <v>#DIV/0!</v>
      </c>
      <c r="C41" s="23" t="e">
        <f>AVERAGE(K27:K38)</f>
        <v>#DIV/0!</v>
      </c>
      <c r="E41" s="1" t="s">
        <v>15</v>
      </c>
      <c r="F41" s="22">
        <f>COUNT(J27:J38)</f>
        <v>0</v>
      </c>
      <c r="G41" s="68">
        <f>COUNT(K27:K38)</f>
        <v>0</v>
      </c>
    </row>
    <row r="42" spans="1:7" ht="15">
      <c r="A42" s="1" t="s">
        <v>16</v>
      </c>
      <c r="B42" s="22" t="e">
        <f>_xlfn.STDEV.S(J27:J38)/SQRT(COUNT(J27:J38))</f>
        <v>#DIV/0!</v>
      </c>
      <c r="C42" s="23" t="e">
        <f>_xlfn.STDEV.S(K27:K38)/SQRT(COUNT(K27:K38))</f>
        <v>#DIV/0!</v>
      </c>
      <c r="E42" s="1" t="s">
        <v>17</v>
      </c>
      <c r="F42" s="22" t="e">
        <f>_xlfn.T.INV(0.975,F41-1)</f>
        <v>#NUM!</v>
      </c>
      <c r="G42" s="68" t="e">
        <f>_xlfn.T.INV(0.975,G41-1)</f>
        <v>#NUM!</v>
      </c>
    </row>
    <row r="43" spans="1:7" ht="15">
      <c r="A43" s="1" t="s">
        <v>18</v>
      </c>
      <c r="B43" s="22" t="e">
        <f>_xlfn.STDEV.S(J27:J38)*_xlfn.T.INV(0.975,COUNT(J27:J38)-1)/SQRT(COUNT(J27:J38))</f>
        <v>#DIV/0!</v>
      </c>
      <c r="C43" s="23" t="e">
        <f>_xlfn.STDEV.S(K27:K38)*_xlfn.T.INV(0.975,COUNT(K27:K38)-1)/SQRT(COUNT(K27:K38))</f>
        <v>#DIV/0!</v>
      </c>
      <c r="E43" s="1" t="s">
        <v>19</v>
      </c>
      <c r="F43" s="28" t="e">
        <f>_xlfn.STDEV.S(J27:J38)</f>
        <v>#DIV/0!</v>
      </c>
      <c r="G43" s="69" t="e">
        <f>_xlfn.STDEV.S(K27:K38)</f>
        <v>#DIV/0!</v>
      </c>
    </row>
    <row r="45" spans="1:5" ht="15">
      <c r="A45" s="1" t="s">
        <v>4</v>
      </c>
      <c r="B45" s="1">
        <f ca="1">IF(OFFSET(Summary!B$17,(ROW(B45)-1)/22,0)&lt;&gt;"",OFFSET(Summary!B$17,(ROW(B45)-1)/22,0),"")</f>
      </c>
      <c r="C45" s="21" t="s">
        <v>29</v>
      </c>
      <c r="D45" s="1">
        <f ca="1">IF(OFFSET(Summary!D$17,(ROW(D45)-1)/22,0)&lt;&gt;"",OFFSET(Summary!D$17,(ROW(D45)-1)/22,0),"")</f>
      </c>
      <c r="E45" s="1"/>
    </row>
    <row r="47" spans="1:11" ht="15">
      <c r="A47" s="2"/>
      <c r="B47" s="48" t="s">
        <v>20</v>
      </c>
      <c r="C47" s="4"/>
      <c r="D47" s="50" t="s">
        <v>35</v>
      </c>
      <c r="E47" s="48" t="s">
        <v>21</v>
      </c>
      <c r="F47" s="4"/>
      <c r="G47" s="50" t="s">
        <v>35</v>
      </c>
      <c r="H47" s="3" t="s">
        <v>6</v>
      </c>
      <c r="I47" s="3"/>
      <c r="J47" s="3" t="s">
        <v>5</v>
      </c>
      <c r="K47" s="5"/>
    </row>
    <row r="48" spans="1:11" ht="15">
      <c r="A48" s="6" t="s">
        <v>7</v>
      </c>
      <c r="B48" s="8" t="s">
        <v>10</v>
      </c>
      <c r="C48" s="8" t="s">
        <v>11</v>
      </c>
      <c r="D48" s="51" t="s">
        <v>34</v>
      </c>
      <c r="E48" s="8" t="s">
        <v>10</v>
      </c>
      <c r="F48" s="8" t="s">
        <v>11</v>
      </c>
      <c r="G48" s="51" t="s">
        <v>34</v>
      </c>
      <c r="H48" s="7" t="s">
        <v>12</v>
      </c>
      <c r="I48" s="7" t="s">
        <v>13</v>
      </c>
      <c r="J48" s="7" t="s">
        <v>8</v>
      </c>
      <c r="K48" s="52" t="s">
        <v>9</v>
      </c>
    </row>
    <row r="49" spans="1:11" ht="15">
      <c r="A49" s="15">
        <v>1</v>
      </c>
      <c r="B49" s="9"/>
      <c r="C49" s="67"/>
      <c r="D49" s="53">
        <f>Summary!$D$12</f>
        <v>50</v>
      </c>
      <c r="E49" s="9"/>
      <c r="F49" s="11"/>
      <c r="G49" s="53">
        <f>Summary!$D$13</f>
        <v>50</v>
      </c>
      <c r="H49" s="9">
        <f>IF(B49,LOG(E49*(Summary!$D$11/G49)/(B49/D49)),"")</f>
      </c>
      <c r="I49" s="11">
        <f>IF(C49,LOG(F49*(Summary!$D$11/'Count Data'!G49)/(C49/'Count Data'!D49)),"")</f>
      </c>
      <c r="J49" s="9">
        <f aca="true" t="shared" si="6" ref="J49:J60">IF(B49,H49/I49,"")</f>
      </c>
      <c r="K49" s="10">
        <f aca="true" t="shared" si="7" ref="K49:K60">IF(B49,I49/H49,"")</f>
      </c>
    </row>
    <row r="50" spans="1:11" ht="15">
      <c r="A50" s="15">
        <f>1+A49</f>
        <v>2</v>
      </c>
      <c r="B50" s="12"/>
      <c r="C50" s="65"/>
      <c r="D50" s="54">
        <f>Summary!$D$12</f>
        <v>50</v>
      </c>
      <c r="E50" s="12"/>
      <c r="F50" s="64"/>
      <c r="G50" s="70">
        <f>Summary!$D$13</f>
        <v>50</v>
      </c>
      <c r="H50" s="12">
        <f>IF(B50,LOG(E50*(Summary!$D$11/G50)/(B50/D50)),"")</f>
      </c>
      <c r="I50" s="14">
        <f>IF(C50,LOG(F50*(Summary!$D$11/'Count Data'!G50)/(C50/'Count Data'!D50)),"")</f>
      </c>
      <c r="J50" s="49">
        <f t="shared" si="6"/>
      </c>
      <c r="K50" s="13">
        <f t="shared" si="7"/>
      </c>
    </row>
    <row r="51" spans="1:11" ht="15">
      <c r="A51" s="15">
        <f aca="true" t="shared" si="8" ref="A51:A60">1+A50</f>
        <v>3</v>
      </c>
      <c r="B51" s="12"/>
      <c r="C51" s="65"/>
      <c r="D51" s="54">
        <f>Summary!$D$12</f>
        <v>50</v>
      </c>
      <c r="E51" s="12"/>
      <c r="F51" s="64"/>
      <c r="G51" s="54">
        <f>Summary!$D$13</f>
        <v>50</v>
      </c>
      <c r="H51" s="12">
        <f>IF(B51,LOG(E51*(Summary!$D$11/G51)/(B51/D51)),"")</f>
      </c>
      <c r="I51" s="14">
        <f>IF(C51,LOG(F51*(Summary!$D$11/'Count Data'!G51)/(C51/'Count Data'!D51)),"")</f>
      </c>
      <c r="J51" s="12">
        <f t="shared" si="6"/>
      </c>
      <c r="K51" s="13">
        <f t="shared" si="7"/>
      </c>
    </row>
    <row r="52" spans="1:11" ht="15">
      <c r="A52" s="15">
        <f t="shared" si="8"/>
        <v>4</v>
      </c>
      <c r="B52" s="12"/>
      <c r="C52" s="65"/>
      <c r="D52" s="54">
        <f>Summary!$D$12</f>
        <v>50</v>
      </c>
      <c r="E52" s="12"/>
      <c r="F52" s="64"/>
      <c r="G52" s="54">
        <f>Summary!$D$13</f>
        <v>50</v>
      </c>
      <c r="H52" s="12">
        <f>IF(B52,LOG(E52*(Summary!$D$11/G52)/(B52/D52)),"")</f>
      </c>
      <c r="I52" s="14">
        <f>IF(C52,LOG(F52*(Summary!$D$11/'Count Data'!G52)/(C52/'Count Data'!D52)),"")</f>
      </c>
      <c r="J52" s="12">
        <f t="shared" si="6"/>
      </c>
      <c r="K52" s="13">
        <f t="shared" si="7"/>
      </c>
    </row>
    <row r="53" spans="1:11" ht="15">
      <c r="A53" s="15">
        <f t="shared" si="8"/>
        <v>5</v>
      </c>
      <c r="B53" s="12"/>
      <c r="C53" s="65"/>
      <c r="D53" s="54">
        <f>Summary!$D$12</f>
        <v>50</v>
      </c>
      <c r="E53" s="12"/>
      <c r="F53" s="64"/>
      <c r="G53" s="54">
        <f>Summary!$D$13</f>
        <v>50</v>
      </c>
      <c r="H53" s="12">
        <f>IF(B53,LOG(E53*(Summary!$D$11/G53)/(B53/D53)),"")</f>
      </c>
      <c r="I53" s="14">
        <f>IF(C53,LOG(F53*(Summary!$D$11/'Count Data'!G53)/(C53/'Count Data'!D53)),"")</f>
      </c>
      <c r="J53" s="12">
        <f t="shared" si="6"/>
      </c>
      <c r="K53" s="13">
        <f t="shared" si="7"/>
      </c>
    </row>
    <row r="54" spans="1:11" ht="15">
      <c r="A54" s="15">
        <f t="shared" si="8"/>
        <v>6</v>
      </c>
      <c r="B54" s="12"/>
      <c r="C54" s="65"/>
      <c r="D54" s="54">
        <f>Summary!$D$12</f>
        <v>50</v>
      </c>
      <c r="E54" s="12"/>
      <c r="F54" s="64"/>
      <c r="G54" s="54">
        <f>Summary!$D$13</f>
        <v>50</v>
      </c>
      <c r="H54" s="12">
        <f>IF(B54,LOG(E54*(Summary!$D$11/G54)/(B54/D54)),"")</f>
      </c>
      <c r="I54" s="14">
        <f>IF(C54,LOG(F54*(Summary!$D$11/'Count Data'!G54)/(C54/'Count Data'!D54)),"")</f>
      </c>
      <c r="J54" s="12">
        <f t="shared" si="6"/>
      </c>
      <c r="K54" s="13">
        <f t="shared" si="7"/>
      </c>
    </row>
    <row r="55" spans="1:11" ht="15">
      <c r="A55" s="15">
        <f t="shared" si="8"/>
        <v>7</v>
      </c>
      <c r="B55" s="12"/>
      <c r="C55" s="65"/>
      <c r="D55" s="54">
        <f>Summary!$D$12</f>
        <v>50</v>
      </c>
      <c r="E55" s="12"/>
      <c r="F55" s="65"/>
      <c r="G55" s="54">
        <f>Summary!$D$13</f>
        <v>50</v>
      </c>
      <c r="H55" s="12">
        <f>IF(B55,LOG(E55*(Summary!$D$11/G55)/(B55/D55)),"")</f>
      </c>
      <c r="I55" s="14">
        <f>IF(C55,LOG(F55*(Summary!$D$11/'Count Data'!G55)/(C55/'Count Data'!D55)),"")</f>
      </c>
      <c r="J55" s="12">
        <f t="shared" si="6"/>
      </c>
      <c r="K55" s="13">
        <f t="shared" si="7"/>
      </c>
    </row>
    <row r="56" spans="1:11" ht="15">
      <c r="A56" s="15">
        <f t="shared" si="8"/>
        <v>8</v>
      </c>
      <c r="B56" s="12"/>
      <c r="C56" s="65"/>
      <c r="D56" s="54">
        <f>Summary!$D$12</f>
        <v>50</v>
      </c>
      <c r="E56" s="12"/>
      <c r="F56" s="65"/>
      <c r="G56" s="54">
        <f>Summary!$D$13</f>
        <v>50</v>
      </c>
      <c r="H56" s="12">
        <f>IF(B56,LOG(E56*(Summary!$D$11/G56)/(B56/D56)),"")</f>
      </c>
      <c r="I56" s="14">
        <f>IF(C56,LOG(F56*(Summary!$D$11/'Count Data'!G56)/(C56/'Count Data'!D56)),"")</f>
      </c>
      <c r="J56" s="12">
        <f t="shared" si="6"/>
      </c>
      <c r="K56" s="13">
        <f t="shared" si="7"/>
      </c>
    </row>
    <row r="57" spans="1:11" ht="15">
      <c r="A57" s="15">
        <f t="shared" si="8"/>
        <v>9</v>
      </c>
      <c r="B57" s="12"/>
      <c r="C57" s="65"/>
      <c r="D57" s="54">
        <f>Summary!$D$12</f>
        <v>50</v>
      </c>
      <c r="E57" s="12"/>
      <c r="F57" s="65"/>
      <c r="G57" s="54">
        <f>Summary!$D$13</f>
        <v>50</v>
      </c>
      <c r="H57" s="12">
        <f>IF(B57,LOG(E57*(Summary!$D$11/G57)/(B57/D57)),"")</f>
      </c>
      <c r="I57" s="14">
        <f>IF(C57,LOG(F57*(Summary!$D$11/'Count Data'!G57)/(C57/'Count Data'!D57)),"")</f>
      </c>
      <c r="J57" s="12">
        <f t="shared" si="6"/>
      </c>
      <c r="K57" s="13">
        <f t="shared" si="7"/>
      </c>
    </row>
    <row r="58" spans="1:11" ht="15">
      <c r="A58" s="15">
        <f t="shared" si="8"/>
        <v>10</v>
      </c>
      <c r="B58" s="12"/>
      <c r="C58" s="65"/>
      <c r="D58" s="54">
        <f>Summary!$D$12</f>
        <v>50</v>
      </c>
      <c r="E58" s="12"/>
      <c r="F58" s="65"/>
      <c r="G58" s="54">
        <f>Summary!$D$13</f>
        <v>50</v>
      </c>
      <c r="H58" s="12">
        <f>IF(B58,LOG(E58*(Summary!$D$11/G58)/(B58/D58)),"")</f>
      </c>
      <c r="I58" s="14">
        <f>IF(C58,LOG(F58*(Summary!$D$11/'Count Data'!G58)/(C58/'Count Data'!D58)),"")</f>
      </c>
      <c r="J58" s="12">
        <f t="shared" si="6"/>
      </c>
      <c r="K58" s="13">
        <f t="shared" si="7"/>
      </c>
    </row>
    <row r="59" spans="1:11" ht="15">
      <c r="A59" s="15">
        <f t="shared" si="8"/>
        <v>11</v>
      </c>
      <c r="B59" s="12"/>
      <c r="C59" s="65"/>
      <c r="D59" s="54">
        <f>Summary!$D$12</f>
        <v>50</v>
      </c>
      <c r="E59" s="12"/>
      <c r="F59" s="65"/>
      <c r="G59" s="54">
        <f>Summary!$D$13</f>
        <v>50</v>
      </c>
      <c r="H59" s="12">
        <f>IF(B59,LOG(E59*(Summary!$D$11/G59)/(B59/D59)),"")</f>
      </c>
      <c r="I59" s="14">
        <f>IF(C59,LOG(F59*(Summary!$D$11/'Count Data'!G59)/(C59/'Count Data'!D59)),"")</f>
      </c>
      <c r="J59" s="12">
        <f t="shared" si="6"/>
      </c>
      <c r="K59" s="13">
        <f t="shared" si="7"/>
      </c>
    </row>
    <row r="60" spans="1:11" ht="15">
      <c r="A60" s="18">
        <f t="shared" si="8"/>
        <v>12</v>
      </c>
      <c r="B60" s="16"/>
      <c r="C60" s="66"/>
      <c r="D60" s="55">
        <f>Summary!$D$12</f>
        <v>50</v>
      </c>
      <c r="E60" s="16"/>
      <c r="F60" s="66"/>
      <c r="G60" s="55">
        <f>Summary!$D$13</f>
        <v>50</v>
      </c>
      <c r="H60" s="16">
        <f>IF(B60,LOG(E60*(Summary!$D$11/G60)/(B60/D60)),"")</f>
      </c>
      <c r="I60" s="19">
        <f>IF(C60,LOG(F60*(Summary!$D$11/'Count Data'!G60)/(C60/'Count Data'!D60)),"")</f>
      </c>
      <c r="J60" s="16">
        <f t="shared" si="6"/>
      </c>
      <c r="K60" s="17">
        <f t="shared" si="7"/>
      </c>
    </row>
    <row r="62" spans="1:7" ht="15">
      <c r="A62" s="1" t="s">
        <v>5</v>
      </c>
      <c r="B62" s="20" t="s">
        <v>8</v>
      </c>
      <c r="C62" s="21" t="s">
        <v>9</v>
      </c>
      <c r="F62" s="20" t="s">
        <v>8</v>
      </c>
      <c r="G62" s="21" t="s">
        <v>9</v>
      </c>
    </row>
    <row r="63" spans="1:7" ht="15">
      <c r="A63" s="1" t="s">
        <v>14</v>
      </c>
      <c r="B63" s="22" t="e">
        <f>AVERAGE(J49:J60)</f>
        <v>#DIV/0!</v>
      </c>
      <c r="C63" s="23" t="e">
        <f>AVERAGE(K49:K60)</f>
        <v>#DIV/0!</v>
      </c>
      <c r="E63" s="1" t="s">
        <v>15</v>
      </c>
      <c r="F63" s="22">
        <f>COUNT(J49:J60)</f>
        <v>0</v>
      </c>
      <c r="G63" s="68">
        <f>COUNT(K49:K60)</f>
        <v>0</v>
      </c>
    </row>
    <row r="64" spans="1:7" ht="15">
      <c r="A64" s="1" t="s">
        <v>16</v>
      </c>
      <c r="B64" s="22" t="e">
        <f>_xlfn.STDEV.S(J49:J60)/SQRT(COUNT(J49:J60))</f>
        <v>#DIV/0!</v>
      </c>
      <c r="C64" s="23" t="e">
        <f>_xlfn.STDEV.S(K49:K60)/SQRT(COUNT(K49:K60))</f>
        <v>#DIV/0!</v>
      </c>
      <c r="E64" s="1" t="s">
        <v>17</v>
      </c>
      <c r="F64" s="22" t="e">
        <f>_xlfn.T.INV(0.975,F63-1)</f>
        <v>#NUM!</v>
      </c>
      <c r="G64" s="68" t="e">
        <f>_xlfn.T.INV(0.975,G63-1)</f>
        <v>#NUM!</v>
      </c>
    </row>
    <row r="65" spans="1:7" ht="15">
      <c r="A65" s="1" t="s">
        <v>18</v>
      </c>
      <c r="B65" s="22" t="e">
        <f>_xlfn.STDEV.S(J49:J60)*_xlfn.T.INV(0.975,COUNT(J49:J60)-1)/SQRT(COUNT(J49:J60))</f>
        <v>#DIV/0!</v>
      </c>
      <c r="C65" s="23" t="e">
        <f>_xlfn.STDEV.S(K49:K60)*_xlfn.T.INV(0.975,COUNT(K49:K60)-1)/SQRT(COUNT(K49:K60))</f>
        <v>#DIV/0!</v>
      </c>
      <c r="E65" s="1" t="s">
        <v>19</v>
      </c>
      <c r="F65" s="28" t="e">
        <f>_xlfn.STDEV.S(J49:J60)</f>
        <v>#DIV/0!</v>
      </c>
      <c r="G65" s="69" t="e">
        <f>_xlfn.STDEV.S(K49:K60)</f>
        <v>#DIV/0!</v>
      </c>
    </row>
    <row r="67" spans="1:5" ht="15">
      <c r="A67" s="1" t="s">
        <v>4</v>
      </c>
      <c r="B67" s="1">
        <f ca="1">IF(OFFSET(Summary!B$17,(ROW(B67)-1)/22,0)&lt;&gt;"",OFFSET(Summary!B$17,(ROW(B67)-1)/22,0),"")</f>
      </c>
      <c r="C67" s="21" t="s">
        <v>29</v>
      </c>
      <c r="D67" s="1">
        <f ca="1">IF(OFFSET(Summary!D$17,(ROW(D67)-1)/22,0)&lt;&gt;"",OFFSET(Summary!D$17,(ROW(D67)-1)/22,0),"")</f>
      </c>
      <c r="E67" s="1"/>
    </row>
    <row r="69" spans="1:11" ht="15">
      <c r="A69" s="2"/>
      <c r="B69" s="48" t="s">
        <v>20</v>
      </c>
      <c r="C69" s="4"/>
      <c r="D69" s="50" t="s">
        <v>35</v>
      </c>
      <c r="E69" s="48" t="s">
        <v>21</v>
      </c>
      <c r="F69" s="4"/>
      <c r="G69" s="50" t="s">
        <v>35</v>
      </c>
      <c r="H69" s="3" t="s">
        <v>6</v>
      </c>
      <c r="I69" s="3"/>
      <c r="J69" s="3" t="s">
        <v>5</v>
      </c>
      <c r="K69" s="5"/>
    </row>
    <row r="70" spans="1:11" ht="15">
      <c r="A70" s="6" t="s">
        <v>7</v>
      </c>
      <c r="B70" s="8" t="s">
        <v>10</v>
      </c>
      <c r="C70" s="8" t="s">
        <v>11</v>
      </c>
      <c r="D70" s="51" t="s">
        <v>34</v>
      </c>
      <c r="E70" s="8" t="s">
        <v>10</v>
      </c>
      <c r="F70" s="8" t="s">
        <v>11</v>
      </c>
      <c r="G70" s="51" t="s">
        <v>34</v>
      </c>
      <c r="H70" s="7" t="s">
        <v>12</v>
      </c>
      <c r="I70" s="7" t="s">
        <v>13</v>
      </c>
      <c r="J70" s="7" t="s">
        <v>8</v>
      </c>
      <c r="K70" s="52" t="s">
        <v>9</v>
      </c>
    </row>
    <row r="71" spans="1:11" ht="15">
      <c r="A71" s="15">
        <v>1</v>
      </c>
      <c r="B71" s="9"/>
      <c r="C71" s="67"/>
      <c r="D71" s="53">
        <f>Summary!$D$12</f>
        <v>50</v>
      </c>
      <c r="E71" s="9"/>
      <c r="F71" s="11"/>
      <c r="G71" s="53">
        <f>Summary!$D$13</f>
        <v>50</v>
      </c>
      <c r="H71" s="9">
        <f>IF(B71,LOG(E71*(Summary!$D$11/G71)/(B71/D71)),"")</f>
      </c>
      <c r="I71" s="11">
        <f>IF(C71,LOG(F71*(Summary!$D$11/'Count Data'!G71)/(C71/'Count Data'!D71)),"")</f>
      </c>
      <c r="J71" s="9">
        <f aca="true" t="shared" si="9" ref="J71:J82">IF(B71,H71/I71,"")</f>
      </c>
      <c r="K71" s="10">
        <f aca="true" t="shared" si="10" ref="K71:K82">IF(B71,I71/H71,"")</f>
      </c>
    </row>
    <row r="72" spans="1:11" ht="15">
      <c r="A72" s="15">
        <f>1+A71</f>
        <v>2</v>
      </c>
      <c r="B72" s="12"/>
      <c r="C72" s="65"/>
      <c r="D72" s="54">
        <f>Summary!$D$12</f>
        <v>50</v>
      </c>
      <c r="E72" s="12"/>
      <c r="F72" s="64"/>
      <c r="G72" s="70">
        <f>Summary!$D$13</f>
        <v>50</v>
      </c>
      <c r="H72" s="12">
        <f>IF(B72,LOG(E72*(Summary!$D$11/G72)/(B72/D72)),"")</f>
      </c>
      <c r="I72" s="14">
        <f>IF(C72,LOG(F72*(Summary!$D$11/'Count Data'!G72)/(C72/'Count Data'!D72)),"")</f>
      </c>
      <c r="J72" s="49">
        <f t="shared" si="9"/>
      </c>
      <c r="K72" s="13">
        <f t="shared" si="10"/>
      </c>
    </row>
    <row r="73" spans="1:11" ht="15">
      <c r="A73" s="15">
        <f aca="true" t="shared" si="11" ref="A73:A82">1+A72</f>
        <v>3</v>
      </c>
      <c r="B73" s="12"/>
      <c r="C73" s="65"/>
      <c r="D73" s="54">
        <f>Summary!$D$12</f>
        <v>50</v>
      </c>
      <c r="E73" s="12"/>
      <c r="F73" s="64"/>
      <c r="G73" s="54">
        <f>Summary!$D$13</f>
        <v>50</v>
      </c>
      <c r="H73" s="12">
        <f>IF(B73,LOG(E73*(Summary!$D$11/G73)/(B73/D73)),"")</f>
      </c>
      <c r="I73" s="14">
        <f>IF(C73,LOG(F73*(Summary!$D$11/'Count Data'!G73)/(C73/'Count Data'!D73)),"")</f>
      </c>
      <c r="J73" s="12">
        <f t="shared" si="9"/>
      </c>
      <c r="K73" s="13">
        <f t="shared" si="10"/>
      </c>
    </row>
    <row r="74" spans="1:11" ht="15">
      <c r="A74" s="15">
        <f t="shared" si="11"/>
        <v>4</v>
      </c>
      <c r="B74" s="12"/>
      <c r="C74" s="65"/>
      <c r="D74" s="54">
        <f>Summary!$D$12</f>
        <v>50</v>
      </c>
      <c r="E74" s="12"/>
      <c r="F74" s="64"/>
      <c r="G74" s="54">
        <f>Summary!$D$13</f>
        <v>50</v>
      </c>
      <c r="H74" s="12">
        <f>IF(B74,LOG(E74*(Summary!$D$11/G74)/(B74/D74)),"")</f>
      </c>
      <c r="I74" s="14">
        <f>IF(C74,LOG(F74*(Summary!$D$11/'Count Data'!G74)/(C74/'Count Data'!D74)),"")</f>
      </c>
      <c r="J74" s="12">
        <f t="shared" si="9"/>
      </c>
      <c r="K74" s="13">
        <f t="shared" si="10"/>
      </c>
    </row>
    <row r="75" spans="1:11" ht="15">
      <c r="A75" s="15">
        <f t="shared" si="11"/>
        <v>5</v>
      </c>
      <c r="B75" s="12"/>
      <c r="C75" s="65"/>
      <c r="D75" s="54">
        <f>Summary!$D$12</f>
        <v>50</v>
      </c>
      <c r="E75" s="12"/>
      <c r="F75" s="64"/>
      <c r="G75" s="54">
        <f>Summary!$D$13</f>
        <v>50</v>
      </c>
      <c r="H75" s="12">
        <f>IF(B75,LOG(E75*(Summary!$D$11/G75)/(B75/D75)),"")</f>
      </c>
      <c r="I75" s="14">
        <f>IF(C75,LOG(F75*(Summary!$D$11/'Count Data'!G75)/(C75/'Count Data'!D75)),"")</f>
      </c>
      <c r="J75" s="12">
        <f t="shared" si="9"/>
      </c>
      <c r="K75" s="13">
        <f t="shared" si="10"/>
      </c>
    </row>
    <row r="76" spans="1:11" ht="15">
      <c r="A76" s="15">
        <f t="shared" si="11"/>
        <v>6</v>
      </c>
      <c r="B76" s="12"/>
      <c r="C76" s="65"/>
      <c r="D76" s="54">
        <f>Summary!$D$12</f>
        <v>50</v>
      </c>
      <c r="E76" s="12"/>
      <c r="F76" s="64"/>
      <c r="G76" s="54">
        <f>Summary!$D$13</f>
        <v>50</v>
      </c>
      <c r="H76" s="12">
        <f>IF(B76,LOG(E76*(Summary!$D$11/G76)/(B76/D76)),"")</f>
      </c>
      <c r="I76" s="14">
        <f>IF(C76,LOG(F76*(Summary!$D$11/'Count Data'!G76)/(C76/'Count Data'!D76)),"")</f>
      </c>
      <c r="J76" s="12">
        <f t="shared" si="9"/>
      </c>
      <c r="K76" s="13">
        <f t="shared" si="10"/>
      </c>
    </row>
    <row r="77" spans="1:11" ht="15">
      <c r="A77" s="15">
        <f t="shared" si="11"/>
        <v>7</v>
      </c>
      <c r="B77" s="12"/>
      <c r="C77" s="65"/>
      <c r="D77" s="54">
        <f>Summary!$D$12</f>
        <v>50</v>
      </c>
      <c r="E77" s="12"/>
      <c r="F77" s="65"/>
      <c r="G77" s="54">
        <f>Summary!$D$13</f>
        <v>50</v>
      </c>
      <c r="H77" s="12">
        <f>IF(B77,LOG(E77*(Summary!$D$11/G77)/(B77/D77)),"")</f>
      </c>
      <c r="I77" s="14">
        <f>IF(C77,LOG(F77*(Summary!$D$11/'Count Data'!G77)/(C77/'Count Data'!D77)),"")</f>
      </c>
      <c r="J77" s="12">
        <f t="shared" si="9"/>
      </c>
      <c r="K77" s="13">
        <f t="shared" si="10"/>
      </c>
    </row>
    <row r="78" spans="1:11" ht="15">
      <c r="A78" s="15">
        <f t="shared" si="11"/>
        <v>8</v>
      </c>
      <c r="B78" s="12"/>
      <c r="C78" s="65"/>
      <c r="D78" s="54">
        <f>Summary!$D$12</f>
        <v>50</v>
      </c>
      <c r="E78" s="12"/>
      <c r="F78" s="65"/>
      <c r="G78" s="54">
        <f>Summary!$D$13</f>
        <v>50</v>
      </c>
      <c r="H78" s="12">
        <f>IF(B78,LOG(E78*(Summary!$D$11/G78)/(B78/D78)),"")</f>
      </c>
      <c r="I78" s="14">
        <f>IF(C78,LOG(F78*(Summary!$D$11/'Count Data'!G78)/(C78/'Count Data'!D78)),"")</f>
      </c>
      <c r="J78" s="12">
        <f t="shared" si="9"/>
      </c>
      <c r="K78" s="13">
        <f t="shared" si="10"/>
      </c>
    </row>
    <row r="79" spans="1:11" ht="15">
      <c r="A79" s="15">
        <f t="shared" si="11"/>
        <v>9</v>
      </c>
      <c r="B79" s="12"/>
      <c r="C79" s="65"/>
      <c r="D79" s="54">
        <f>Summary!$D$12</f>
        <v>50</v>
      </c>
      <c r="E79" s="12"/>
      <c r="F79" s="65"/>
      <c r="G79" s="54">
        <f>Summary!$D$13</f>
        <v>50</v>
      </c>
      <c r="H79" s="12">
        <f>IF(B79,LOG(E79*(Summary!$D$11/G79)/(B79/D79)),"")</f>
      </c>
      <c r="I79" s="14">
        <f>IF(C79,LOG(F79*(Summary!$D$11/'Count Data'!G79)/(C79/'Count Data'!D79)),"")</f>
      </c>
      <c r="J79" s="12">
        <f t="shared" si="9"/>
      </c>
      <c r="K79" s="13">
        <f t="shared" si="10"/>
      </c>
    </row>
    <row r="80" spans="1:11" ht="15">
      <c r="A80" s="15">
        <f t="shared" si="11"/>
        <v>10</v>
      </c>
      <c r="B80" s="12"/>
      <c r="C80" s="65"/>
      <c r="D80" s="54">
        <f>Summary!$D$12</f>
        <v>50</v>
      </c>
      <c r="E80" s="12"/>
      <c r="F80" s="65"/>
      <c r="G80" s="54">
        <f>Summary!$D$13</f>
        <v>50</v>
      </c>
      <c r="H80" s="12">
        <f>IF(B80,LOG(E80*(Summary!$D$11/G80)/(B80/D80)),"")</f>
      </c>
      <c r="I80" s="14">
        <f>IF(C80,LOG(F80*(Summary!$D$11/'Count Data'!G80)/(C80/'Count Data'!D80)),"")</f>
      </c>
      <c r="J80" s="12">
        <f t="shared" si="9"/>
      </c>
      <c r="K80" s="13">
        <f t="shared" si="10"/>
      </c>
    </row>
    <row r="81" spans="1:11" ht="15">
      <c r="A81" s="15">
        <f t="shared" si="11"/>
        <v>11</v>
      </c>
      <c r="B81" s="12"/>
      <c r="C81" s="65"/>
      <c r="D81" s="54">
        <f>Summary!$D$12</f>
        <v>50</v>
      </c>
      <c r="E81" s="12"/>
      <c r="F81" s="65"/>
      <c r="G81" s="54">
        <f>Summary!$D$13</f>
        <v>50</v>
      </c>
      <c r="H81" s="12">
        <f>IF(B81,LOG(E81*(Summary!$D$11/G81)/(B81/D81)),"")</f>
      </c>
      <c r="I81" s="14">
        <f>IF(C81,LOG(F81*(Summary!$D$11/'Count Data'!G81)/(C81/'Count Data'!D81)),"")</f>
      </c>
      <c r="J81" s="12">
        <f t="shared" si="9"/>
      </c>
      <c r="K81" s="13">
        <f t="shared" si="10"/>
      </c>
    </row>
    <row r="82" spans="1:11" ht="15">
      <c r="A82" s="18">
        <f t="shared" si="11"/>
        <v>12</v>
      </c>
      <c r="B82" s="16"/>
      <c r="C82" s="66"/>
      <c r="D82" s="55">
        <f>Summary!$D$12</f>
        <v>50</v>
      </c>
      <c r="E82" s="16"/>
      <c r="F82" s="66"/>
      <c r="G82" s="55">
        <f>Summary!$D$13</f>
        <v>50</v>
      </c>
      <c r="H82" s="16">
        <f>IF(B82,LOG(E82*(Summary!$D$11/G82)/(B82/D82)),"")</f>
      </c>
      <c r="I82" s="19">
        <f>IF(C82,LOG(F82*(Summary!$D$11/'Count Data'!G82)/(C82/'Count Data'!D82)),"")</f>
      </c>
      <c r="J82" s="16">
        <f t="shared" si="9"/>
      </c>
      <c r="K82" s="17">
        <f t="shared" si="10"/>
      </c>
    </row>
    <row r="84" spans="1:7" ht="15">
      <c r="A84" s="1" t="s">
        <v>5</v>
      </c>
      <c r="B84" s="20" t="s">
        <v>8</v>
      </c>
      <c r="C84" s="21" t="s">
        <v>9</v>
      </c>
      <c r="F84" s="20" t="s">
        <v>8</v>
      </c>
      <c r="G84" s="21" t="s">
        <v>9</v>
      </c>
    </row>
    <row r="85" spans="1:7" ht="15">
      <c r="A85" s="1" t="s">
        <v>14</v>
      </c>
      <c r="B85" s="22" t="e">
        <f>AVERAGE(J71:J82)</f>
        <v>#DIV/0!</v>
      </c>
      <c r="C85" s="23" t="e">
        <f>AVERAGE(K71:K82)</f>
        <v>#DIV/0!</v>
      </c>
      <c r="E85" s="1" t="s">
        <v>15</v>
      </c>
      <c r="F85" s="22">
        <f>COUNT(J71:J82)</f>
        <v>0</v>
      </c>
      <c r="G85" s="68">
        <f>COUNT(K71:K82)</f>
        <v>0</v>
      </c>
    </row>
    <row r="86" spans="1:7" ht="15">
      <c r="A86" s="1" t="s">
        <v>16</v>
      </c>
      <c r="B86" s="22" t="e">
        <f>_xlfn.STDEV.S(J71:J82)/SQRT(COUNT(J71:J82))</f>
        <v>#DIV/0!</v>
      </c>
      <c r="C86" s="23" t="e">
        <f>_xlfn.STDEV.S(K71:K82)/SQRT(COUNT(K71:K82))</f>
        <v>#DIV/0!</v>
      </c>
      <c r="E86" s="1" t="s">
        <v>17</v>
      </c>
      <c r="F86" s="22" t="e">
        <f>_xlfn.T.INV(0.975,F85-1)</f>
        <v>#NUM!</v>
      </c>
      <c r="G86" s="68" t="e">
        <f>_xlfn.T.INV(0.975,G85-1)</f>
        <v>#NUM!</v>
      </c>
    </row>
    <row r="87" spans="1:7" ht="15">
      <c r="A87" s="1" t="s">
        <v>18</v>
      </c>
      <c r="B87" s="22" t="e">
        <f>_xlfn.STDEV.S(J71:J82)*_xlfn.T.INV(0.975,COUNT(J71:J82)-1)/SQRT(COUNT(J71:J82))</f>
        <v>#DIV/0!</v>
      </c>
      <c r="C87" s="23" t="e">
        <f>_xlfn.STDEV.S(K71:K82)*_xlfn.T.INV(0.975,COUNT(K71:K82)-1)/SQRT(COUNT(K71:K82))</f>
        <v>#DIV/0!</v>
      </c>
      <c r="E87" s="1" t="s">
        <v>19</v>
      </c>
      <c r="F87" s="28" t="e">
        <f>_xlfn.STDEV.S(J71:J82)</f>
        <v>#DIV/0!</v>
      </c>
      <c r="G87" s="69" t="e">
        <f>_xlfn.STDEV.S(K71:K82)</f>
        <v>#DIV/0!</v>
      </c>
    </row>
    <row r="89" spans="1:5" ht="15">
      <c r="A89" s="1" t="s">
        <v>4</v>
      </c>
      <c r="B89" s="1">
        <f ca="1">IF(OFFSET(Summary!B$17,(ROW(B89)-1)/22,0)&lt;&gt;"",OFFSET(Summary!B$17,(ROW(B89)-1)/22,0),"")</f>
      </c>
      <c r="C89" s="21" t="s">
        <v>29</v>
      </c>
      <c r="D89" s="1">
        <f ca="1">IF(OFFSET(Summary!D$17,(ROW(D89)-1)/22,0)&lt;&gt;"",OFFSET(Summary!D$17,(ROW(D89)-1)/22,0),"")</f>
      </c>
      <c r="E89" s="1"/>
    </row>
    <row r="91" spans="1:11" ht="15">
      <c r="A91" s="2"/>
      <c r="B91" s="48" t="s">
        <v>20</v>
      </c>
      <c r="C91" s="4"/>
      <c r="D91" s="50" t="s">
        <v>35</v>
      </c>
      <c r="E91" s="48" t="s">
        <v>21</v>
      </c>
      <c r="F91" s="4"/>
      <c r="G91" s="50" t="s">
        <v>35</v>
      </c>
      <c r="H91" s="3" t="s">
        <v>6</v>
      </c>
      <c r="I91" s="3"/>
      <c r="J91" s="3" t="s">
        <v>5</v>
      </c>
      <c r="K91" s="5"/>
    </row>
    <row r="92" spans="1:11" ht="15">
      <c r="A92" s="6" t="s">
        <v>7</v>
      </c>
      <c r="B92" s="8" t="s">
        <v>10</v>
      </c>
      <c r="C92" s="8" t="s">
        <v>11</v>
      </c>
      <c r="D92" s="51" t="s">
        <v>34</v>
      </c>
      <c r="E92" s="8" t="s">
        <v>10</v>
      </c>
      <c r="F92" s="8" t="s">
        <v>11</v>
      </c>
      <c r="G92" s="51" t="s">
        <v>34</v>
      </c>
      <c r="H92" s="7" t="s">
        <v>12</v>
      </c>
      <c r="I92" s="7" t="s">
        <v>13</v>
      </c>
      <c r="J92" s="7" t="s">
        <v>8</v>
      </c>
      <c r="K92" s="52" t="s">
        <v>9</v>
      </c>
    </row>
    <row r="93" spans="1:11" ht="15">
      <c r="A93" s="15">
        <v>1</v>
      </c>
      <c r="B93" s="9"/>
      <c r="C93" s="67"/>
      <c r="D93" s="53">
        <f>Summary!$D$12</f>
        <v>50</v>
      </c>
      <c r="E93" s="9"/>
      <c r="F93" s="11"/>
      <c r="G93" s="53">
        <f>Summary!$D$13</f>
        <v>50</v>
      </c>
      <c r="H93" s="9">
        <f>IF(B93,LOG(E93*(Summary!$D$11/G93)/(B93/D93)),"")</f>
      </c>
      <c r="I93" s="11">
        <f>IF(C93,LOG(F93*(Summary!$D$11/'Count Data'!G93)/(C93/'Count Data'!D93)),"")</f>
      </c>
      <c r="J93" s="9">
        <f aca="true" t="shared" si="12" ref="J93:J104">IF(B93,H93/I93,"")</f>
      </c>
      <c r="K93" s="10">
        <f aca="true" t="shared" si="13" ref="K93:K104">IF(B93,I93/H93,"")</f>
      </c>
    </row>
    <row r="94" spans="1:11" ht="15">
      <c r="A94" s="15">
        <f>1+A93</f>
        <v>2</v>
      </c>
      <c r="B94" s="12"/>
      <c r="C94" s="65"/>
      <c r="D94" s="54">
        <f>Summary!$D$12</f>
        <v>50</v>
      </c>
      <c r="E94" s="12"/>
      <c r="F94" s="64"/>
      <c r="G94" s="70">
        <f>Summary!$D$13</f>
        <v>50</v>
      </c>
      <c r="H94" s="12">
        <f>IF(B94,LOG(E94*(Summary!$D$11/G94)/(B94/D94)),"")</f>
      </c>
      <c r="I94" s="14">
        <f>IF(C94,LOG(F94*(Summary!$D$11/'Count Data'!G94)/(C94/'Count Data'!D94)),"")</f>
      </c>
      <c r="J94" s="49">
        <f t="shared" si="12"/>
      </c>
      <c r="K94" s="13">
        <f t="shared" si="13"/>
      </c>
    </row>
    <row r="95" spans="1:11" ht="15">
      <c r="A95" s="15">
        <f aca="true" t="shared" si="14" ref="A95:A104">1+A94</f>
        <v>3</v>
      </c>
      <c r="B95" s="12"/>
      <c r="C95" s="65"/>
      <c r="D95" s="54">
        <f>Summary!$D$12</f>
        <v>50</v>
      </c>
      <c r="E95" s="12"/>
      <c r="F95" s="64"/>
      <c r="G95" s="54">
        <f>Summary!$D$13</f>
        <v>50</v>
      </c>
      <c r="H95" s="12">
        <f>IF(B95,LOG(E95*(Summary!$D$11/G95)/(B95/D95)),"")</f>
      </c>
      <c r="I95" s="14">
        <f>IF(C95,LOG(F95*(Summary!$D$11/'Count Data'!G95)/(C95/'Count Data'!D95)),"")</f>
      </c>
      <c r="J95" s="12">
        <f t="shared" si="12"/>
      </c>
      <c r="K95" s="13">
        <f t="shared" si="13"/>
      </c>
    </row>
    <row r="96" spans="1:11" ht="15">
      <c r="A96" s="15">
        <f t="shared" si="14"/>
        <v>4</v>
      </c>
      <c r="B96" s="12"/>
      <c r="C96" s="65"/>
      <c r="D96" s="54">
        <f>Summary!$D$12</f>
        <v>50</v>
      </c>
      <c r="E96" s="12"/>
      <c r="F96" s="64"/>
      <c r="G96" s="54">
        <f>Summary!$D$13</f>
        <v>50</v>
      </c>
      <c r="H96" s="12">
        <f>IF(B96,LOG(E96*(Summary!$D$11/G96)/(B96/D96)),"")</f>
      </c>
      <c r="I96" s="14">
        <f>IF(C96,LOG(F96*(Summary!$D$11/'Count Data'!G96)/(C96/'Count Data'!D96)),"")</f>
      </c>
      <c r="J96" s="12">
        <f t="shared" si="12"/>
      </c>
      <c r="K96" s="13">
        <f t="shared" si="13"/>
      </c>
    </row>
    <row r="97" spans="1:11" ht="15">
      <c r="A97" s="15">
        <f t="shared" si="14"/>
        <v>5</v>
      </c>
      <c r="B97" s="12"/>
      <c r="C97" s="65"/>
      <c r="D97" s="54">
        <f>Summary!$D$12</f>
        <v>50</v>
      </c>
      <c r="E97" s="12"/>
      <c r="F97" s="64"/>
      <c r="G97" s="54">
        <f>Summary!$D$13</f>
        <v>50</v>
      </c>
      <c r="H97" s="12">
        <f>IF(B97,LOG(E97*(Summary!$D$11/G97)/(B97/D97)),"")</f>
      </c>
      <c r="I97" s="14">
        <f>IF(C97,LOG(F97*(Summary!$D$11/'Count Data'!G97)/(C97/'Count Data'!D97)),"")</f>
      </c>
      <c r="J97" s="12">
        <f t="shared" si="12"/>
      </c>
      <c r="K97" s="13">
        <f t="shared" si="13"/>
      </c>
    </row>
    <row r="98" spans="1:11" ht="15">
      <c r="A98" s="15">
        <f t="shared" si="14"/>
        <v>6</v>
      </c>
      <c r="B98" s="12"/>
      <c r="C98" s="65"/>
      <c r="D98" s="54">
        <f>Summary!$D$12</f>
        <v>50</v>
      </c>
      <c r="E98" s="12"/>
      <c r="F98" s="64"/>
      <c r="G98" s="54">
        <f>Summary!$D$13</f>
        <v>50</v>
      </c>
      <c r="H98" s="12">
        <f>IF(B98,LOG(E98*(Summary!$D$11/G98)/(B98/D98)),"")</f>
      </c>
      <c r="I98" s="14">
        <f>IF(C98,LOG(F98*(Summary!$D$11/'Count Data'!G98)/(C98/'Count Data'!D98)),"")</f>
      </c>
      <c r="J98" s="12">
        <f t="shared" si="12"/>
      </c>
      <c r="K98" s="13">
        <f t="shared" si="13"/>
      </c>
    </row>
    <row r="99" spans="1:11" ht="15">
      <c r="A99" s="15">
        <f t="shared" si="14"/>
        <v>7</v>
      </c>
      <c r="B99" s="12"/>
      <c r="C99" s="65"/>
      <c r="D99" s="54">
        <f>Summary!$D$12</f>
        <v>50</v>
      </c>
      <c r="E99" s="12"/>
      <c r="F99" s="65"/>
      <c r="G99" s="54">
        <f>Summary!$D$13</f>
        <v>50</v>
      </c>
      <c r="H99" s="12">
        <f>IF(B99,LOG(E99*(Summary!$D$11/G99)/(B99/D99)),"")</f>
      </c>
      <c r="I99" s="14">
        <f>IF(C99,LOG(F99*(Summary!$D$11/'Count Data'!G99)/(C99/'Count Data'!D99)),"")</f>
      </c>
      <c r="J99" s="12">
        <f t="shared" si="12"/>
      </c>
      <c r="K99" s="13">
        <f t="shared" si="13"/>
      </c>
    </row>
    <row r="100" spans="1:11" ht="15">
      <c r="A100" s="15">
        <f t="shared" si="14"/>
        <v>8</v>
      </c>
      <c r="B100" s="12"/>
      <c r="C100" s="65"/>
      <c r="D100" s="54">
        <f>Summary!$D$12</f>
        <v>50</v>
      </c>
      <c r="E100" s="12"/>
      <c r="F100" s="65"/>
      <c r="G100" s="54">
        <f>Summary!$D$13</f>
        <v>50</v>
      </c>
      <c r="H100" s="12">
        <f>IF(B100,LOG(E100*(Summary!$D$11/G100)/(B100/D100)),"")</f>
      </c>
      <c r="I100" s="14">
        <f>IF(C100,LOG(F100*(Summary!$D$11/'Count Data'!G100)/(C100/'Count Data'!D100)),"")</f>
      </c>
      <c r="J100" s="12">
        <f t="shared" si="12"/>
      </c>
      <c r="K100" s="13">
        <f t="shared" si="13"/>
      </c>
    </row>
    <row r="101" spans="1:11" ht="15">
      <c r="A101" s="15">
        <f t="shared" si="14"/>
        <v>9</v>
      </c>
      <c r="B101" s="12"/>
      <c r="C101" s="65"/>
      <c r="D101" s="54">
        <f>Summary!$D$12</f>
        <v>50</v>
      </c>
      <c r="E101" s="12"/>
      <c r="F101" s="65"/>
      <c r="G101" s="54">
        <f>Summary!$D$13</f>
        <v>50</v>
      </c>
      <c r="H101" s="12">
        <f>IF(B101,LOG(E101*(Summary!$D$11/G101)/(B101/D101)),"")</f>
      </c>
      <c r="I101" s="14">
        <f>IF(C101,LOG(F101*(Summary!$D$11/'Count Data'!G101)/(C101/'Count Data'!D101)),"")</f>
      </c>
      <c r="J101" s="12">
        <f t="shared" si="12"/>
      </c>
      <c r="K101" s="13">
        <f t="shared" si="13"/>
      </c>
    </row>
    <row r="102" spans="1:11" ht="15">
      <c r="A102" s="15">
        <f t="shared" si="14"/>
        <v>10</v>
      </c>
      <c r="B102" s="12"/>
      <c r="C102" s="65"/>
      <c r="D102" s="54">
        <f>Summary!$D$12</f>
        <v>50</v>
      </c>
      <c r="E102" s="12"/>
      <c r="F102" s="65"/>
      <c r="G102" s="54">
        <f>Summary!$D$13</f>
        <v>50</v>
      </c>
      <c r="H102" s="12">
        <f>IF(B102,LOG(E102*(Summary!$D$11/G102)/(B102/D102)),"")</f>
      </c>
      <c r="I102" s="14">
        <f>IF(C102,LOG(F102*(Summary!$D$11/'Count Data'!G102)/(C102/'Count Data'!D102)),"")</f>
      </c>
      <c r="J102" s="12">
        <f t="shared" si="12"/>
      </c>
      <c r="K102" s="13">
        <f t="shared" si="13"/>
      </c>
    </row>
    <row r="103" spans="1:11" ht="15">
      <c r="A103" s="15">
        <f t="shared" si="14"/>
        <v>11</v>
      </c>
      <c r="B103" s="12"/>
      <c r="C103" s="65"/>
      <c r="D103" s="54">
        <f>Summary!$D$12</f>
        <v>50</v>
      </c>
      <c r="E103" s="12"/>
      <c r="F103" s="65"/>
      <c r="G103" s="54">
        <f>Summary!$D$13</f>
        <v>50</v>
      </c>
      <c r="H103" s="12">
        <f>IF(B103,LOG(E103*(Summary!$D$11/G103)/(B103/D103)),"")</f>
      </c>
      <c r="I103" s="14">
        <f>IF(C103,LOG(F103*(Summary!$D$11/'Count Data'!G103)/(C103/'Count Data'!D103)),"")</f>
      </c>
      <c r="J103" s="12">
        <f t="shared" si="12"/>
      </c>
      <c r="K103" s="13">
        <f t="shared" si="13"/>
      </c>
    </row>
    <row r="104" spans="1:11" ht="15">
      <c r="A104" s="18">
        <f t="shared" si="14"/>
        <v>12</v>
      </c>
      <c r="B104" s="16"/>
      <c r="C104" s="66"/>
      <c r="D104" s="55">
        <f>Summary!$D$12</f>
        <v>50</v>
      </c>
      <c r="E104" s="16"/>
      <c r="F104" s="66"/>
      <c r="G104" s="55">
        <f>Summary!$D$13</f>
        <v>50</v>
      </c>
      <c r="H104" s="16">
        <f>IF(B104,LOG(E104*(Summary!$D$11/G104)/(B104/D104)),"")</f>
      </c>
      <c r="I104" s="19">
        <f>IF(C104,LOG(F104*(Summary!$D$11/'Count Data'!G104)/(C104/'Count Data'!D104)),"")</f>
      </c>
      <c r="J104" s="16">
        <f t="shared" si="12"/>
      </c>
      <c r="K104" s="17">
        <f t="shared" si="13"/>
      </c>
    </row>
    <row r="106" spans="1:7" ht="15">
      <c r="A106" s="1" t="s">
        <v>5</v>
      </c>
      <c r="B106" s="20" t="s">
        <v>8</v>
      </c>
      <c r="C106" s="21" t="s">
        <v>9</v>
      </c>
      <c r="F106" s="20" t="s">
        <v>8</v>
      </c>
      <c r="G106" s="21" t="s">
        <v>9</v>
      </c>
    </row>
    <row r="107" spans="1:7" ht="15">
      <c r="A107" s="1" t="s">
        <v>14</v>
      </c>
      <c r="B107" s="22" t="e">
        <f>AVERAGE(J93:J104)</f>
        <v>#DIV/0!</v>
      </c>
      <c r="C107" s="23" t="e">
        <f>AVERAGE(K93:K104)</f>
        <v>#DIV/0!</v>
      </c>
      <c r="E107" s="1" t="s">
        <v>15</v>
      </c>
      <c r="F107" s="22">
        <f>COUNT(J93:J104)</f>
        <v>0</v>
      </c>
      <c r="G107" s="68">
        <f>COUNT(K93:K104)</f>
        <v>0</v>
      </c>
    </row>
    <row r="108" spans="1:7" ht="15">
      <c r="A108" s="1" t="s">
        <v>16</v>
      </c>
      <c r="B108" s="22" t="e">
        <f>_xlfn.STDEV.S(J93:J104)/SQRT(COUNT(J93:J104))</f>
        <v>#DIV/0!</v>
      </c>
      <c r="C108" s="23" t="e">
        <f>_xlfn.STDEV.S(K93:K104)/SQRT(COUNT(K93:K104))</f>
        <v>#DIV/0!</v>
      </c>
      <c r="E108" s="1" t="s">
        <v>17</v>
      </c>
      <c r="F108" s="22" t="e">
        <f>_xlfn.T.INV(0.975,F107-1)</f>
        <v>#NUM!</v>
      </c>
      <c r="G108" s="68" t="e">
        <f>_xlfn.T.INV(0.975,G107-1)</f>
        <v>#NUM!</v>
      </c>
    </row>
    <row r="109" spans="1:7" ht="15">
      <c r="A109" s="1" t="s">
        <v>18</v>
      </c>
      <c r="B109" s="22" t="e">
        <f>_xlfn.STDEV.S(J93:J104)*_xlfn.T.INV(0.975,COUNT(J93:J104)-1)/SQRT(COUNT(J93:J104))</f>
        <v>#DIV/0!</v>
      </c>
      <c r="C109" s="23" t="e">
        <f>_xlfn.STDEV.S(K93:K104)*_xlfn.T.INV(0.975,COUNT(K93:K104)-1)/SQRT(COUNT(K93:K104))</f>
        <v>#DIV/0!</v>
      </c>
      <c r="E109" s="1" t="s">
        <v>19</v>
      </c>
      <c r="F109" s="28" t="e">
        <f>_xlfn.STDEV.S(J93:J104)</f>
        <v>#DIV/0!</v>
      </c>
      <c r="G109" s="69" t="e">
        <f>_xlfn.STDEV.S(K93:K104)</f>
        <v>#DIV/0!</v>
      </c>
    </row>
    <row r="111" spans="1:5" ht="15">
      <c r="A111" s="1" t="s">
        <v>4</v>
      </c>
      <c r="B111" s="1">
        <f ca="1">IF(OFFSET(Summary!B$17,(ROW(B111)-1)/22,0)&lt;&gt;"",OFFSET(Summary!B$17,(ROW(B111)-1)/22,0),"")</f>
      </c>
      <c r="C111" s="21" t="s">
        <v>29</v>
      </c>
      <c r="D111" s="1">
        <f ca="1">IF(OFFSET(Summary!D$17,(ROW(D111)-1)/22,0)&lt;&gt;"",OFFSET(Summary!D$17,(ROW(D111)-1)/22,0),"")</f>
      </c>
      <c r="E111" s="1"/>
    </row>
    <row r="113" spans="1:11" ht="15">
      <c r="A113" s="2"/>
      <c r="B113" s="48" t="s">
        <v>20</v>
      </c>
      <c r="C113" s="4"/>
      <c r="D113" s="50" t="s">
        <v>35</v>
      </c>
      <c r="E113" s="48" t="s">
        <v>21</v>
      </c>
      <c r="F113" s="4"/>
      <c r="G113" s="50" t="s">
        <v>35</v>
      </c>
      <c r="H113" s="3" t="s">
        <v>6</v>
      </c>
      <c r="I113" s="3"/>
      <c r="J113" s="3" t="s">
        <v>5</v>
      </c>
      <c r="K113" s="5"/>
    </row>
    <row r="114" spans="1:11" ht="15">
      <c r="A114" s="6" t="s">
        <v>7</v>
      </c>
      <c r="B114" s="8" t="s">
        <v>10</v>
      </c>
      <c r="C114" s="8" t="s">
        <v>11</v>
      </c>
      <c r="D114" s="51" t="s">
        <v>34</v>
      </c>
      <c r="E114" s="8" t="s">
        <v>10</v>
      </c>
      <c r="F114" s="8" t="s">
        <v>11</v>
      </c>
      <c r="G114" s="51" t="s">
        <v>34</v>
      </c>
      <c r="H114" s="7" t="s">
        <v>12</v>
      </c>
      <c r="I114" s="7" t="s">
        <v>13</v>
      </c>
      <c r="J114" s="7" t="s">
        <v>8</v>
      </c>
      <c r="K114" s="52" t="s">
        <v>9</v>
      </c>
    </row>
    <row r="115" spans="1:11" ht="15">
      <c r="A115" s="15">
        <v>1</v>
      </c>
      <c r="B115" s="9"/>
      <c r="C115" s="67"/>
      <c r="D115" s="53">
        <f>Summary!$D$12</f>
        <v>50</v>
      </c>
      <c r="E115" s="9"/>
      <c r="F115" s="11"/>
      <c r="G115" s="53">
        <f>Summary!$D$13</f>
        <v>50</v>
      </c>
      <c r="H115" s="9">
        <f>IF(B115,LOG(E115*(Summary!$D$11/G115)/(B115/D115)),"")</f>
      </c>
      <c r="I115" s="11">
        <f>IF(C115,LOG(F115*(Summary!$D$11/'Count Data'!G115)/(C115/'Count Data'!D115)),"")</f>
      </c>
      <c r="J115" s="9">
        <f aca="true" t="shared" si="15" ref="J115:J126">IF(B115,H115/I115,"")</f>
      </c>
      <c r="K115" s="10">
        <f aca="true" t="shared" si="16" ref="K115:K126">IF(B115,I115/H115,"")</f>
      </c>
    </row>
    <row r="116" spans="1:11" ht="15">
      <c r="A116" s="15">
        <f>1+A115</f>
        <v>2</v>
      </c>
      <c r="B116" s="12"/>
      <c r="C116" s="65"/>
      <c r="D116" s="54">
        <f>Summary!$D$12</f>
        <v>50</v>
      </c>
      <c r="E116" s="12"/>
      <c r="F116" s="64"/>
      <c r="G116" s="70">
        <f>Summary!$D$13</f>
        <v>50</v>
      </c>
      <c r="H116" s="12">
        <f>IF(B116,LOG(E116*(Summary!$D$11/G116)/(B116/D116)),"")</f>
      </c>
      <c r="I116" s="14">
        <f>IF(C116,LOG(F116*(Summary!$D$11/'Count Data'!G116)/(C116/'Count Data'!D116)),"")</f>
      </c>
      <c r="J116" s="49">
        <f t="shared" si="15"/>
      </c>
      <c r="K116" s="13">
        <f t="shared" si="16"/>
      </c>
    </row>
    <row r="117" spans="1:11" ht="15">
      <c r="A117" s="15">
        <f aca="true" t="shared" si="17" ref="A117:A126">1+A116</f>
        <v>3</v>
      </c>
      <c r="B117" s="12"/>
      <c r="C117" s="65"/>
      <c r="D117" s="54">
        <f>Summary!$D$12</f>
        <v>50</v>
      </c>
      <c r="E117" s="12"/>
      <c r="F117" s="64"/>
      <c r="G117" s="54">
        <f>Summary!$D$13</f>
        <v>50</v>
      </c>
      <c r="H117" s="12">
        <f>IF(B117,LOG(E117*(Summary!$D$11/G117)/(B117/D117)),"")</f>
      </c>
      <c r="I117" s="14">
        <f>IF(C117,LOG(F117*(Summary!$D$11/'Count Data'!G117)/(C117/'Count Data'!D117)),"")</f>
      </c>
      <c r="J117" s="12">
        <f t="shared" si="15"/>
      </c>
      <c r="K117" s="13">
        <f t="shared" si="16"/>
      </c>
    </row>
    <row r="118" spans="1:11" ht="15">
      <c r="A118" s="15">
        <f t="shared" si="17"/>
        <v>4</v>
      </c>
      <c r="B118" s="12"/>
      <c r="C118" s="65"/>
      <c r="D118" s="54">
        <f>Summary!$D$12</f>
        <v>50</v>
      </c>
      <c r="E118" s="12"/>
      <c r="F118" s="64"/>
      <c r="G118" s="54">
        <f>Summary!$D$13</f>
        <v>50</v>
      </c>
      <c r="H118" s="12">
        <f>IF(B118,LOG(E118*(Summary!$D$11/G118)/(B118/D118)),"")</f>
      </c>
      <c r="I118" s="14">
        <f>IF(C118,LOG(F118*(Summary!$D$11/'Count Data'!G118)/(C118/'Count Data'!D118)),"")</f>
      </c>
      <c r="J118" s="12">
        <f t="shared" si="15"/>
      </c>
      <c r="K118" s="13">
        <f t="shared" si="16"/>
      </c>
    </row>
    <row r="119" spans="1:11" ht="15">
      <c r="A119" s="15">
        <f t="shared" si="17"/>
        <v>5</v>
      </c>
      <c r="B119" s="12"/>
      <c r="C119" s="65"/>
      <c r="D119" s="54">
        <f>Summary!$D$12</f>
        <v>50</v>
      </c>
      <c r="E119" s="12"/>
      <c r="F119" s="64"/>
      <c r="G119" s="54">
        <f>Summary!$D$13</f>
        <v>50</v>
      </c>
      <c r="H119" s="12">
        <f>IF(B119,LOG(E119*(Summary!$D$11/G119)/(B119/D119)),"")</f>
      </c>
      <c r="I119" s="14">
        <f>IF(C119,LOG(F119*(Summary!$D$11/'Count Data'!G119)/(C119/'Count Data'!D119)),"")</f>
      </c>
      <c r="J119" s="12">
        <f t="shared" si="15"/>
      </c>
      <c r="K119" s="13">
        <f t="shared" si="16"/>
      </c>
    </row>
    <row r="120" spans="1:11" ht="15">
      <c r="A120" s="15">
        <f t="shared" si="17"/>
        <v>6</v>
      </c>
      <c r="B120" s="12"/>
      <c r="C120" s="65"/>
      <c r="D120" s="54">
        <f>Summary!$D$12</f>
        <v>50</v>
      </c>
      <c r="E120" s="12"/>
      <c r="F120" s="64"/>
      <c r="G120" s="54">
        <f>Summary!$D$13</f>
        <v>50</v>
      </c>
      <c r="H120" s="12">
        <f>IF(B120,LOG(E120*(Summary!$D$11/G120)/(B120/D120)),"")</f>
      </c>
      <c r="I120" s="14">
        <f>IF(C120,LOG(F120*(Summary!$D$11/'Count Data'!G120)/(C120/'Count Data'!D120)),"")</f>
      </c>
      <c r="J120" s="12">
        <f t="shared" si="15"/>
      </c>
      <c r="K120" s="13">
        <f t="shared" si="16"/>
      </c>
    </row>
    <row r="121" spans="1:11" ht="15">
      <c r="A121" s="15">
        <f t="shared" si="17"/>
        <v>7</v>
      </c>
      <c r="B121" s="12"/>
      <c r="C121" s="65"/>
      <c r="D121" s="54">
        <f>Summary!$D$12</f>
        <v>50</v>
      </c>
      <c r="E121" s="12"/>
      <c r="F121" s="65"/>
      <c r="G121" s="54">
        <f>Summary!$D$13</f>
        <v>50</v>
      </c>
      <c r="H121" s="12">
        <f>IF(B121,LOG(E121*(Summary!$D$11/G121)/(B121/D121)),"")</f>
      </c>
      <c r="I121" s="14">
        <f>IF(C121,LOG(F121*(Summary!$D$11/'Count Data'!G121)/(C121/'Count Data'!D121)),"")</f>
      </c>
      <c r="J121" s="12">
        <f t="shared" si="15"/>
      </c>
      <c r="K121" s="13">
        <f t="shared" si="16"/>
      </c>
    </row>
    <row r="122" spans="1:11" ht="15">
      <c r="A122" s="15">
        <f t="shared" si="17"/>
        <v>8</v>
      </c>
      <c r="B122" s="12"/>
      <c r="C122" s="65"/>
      <c r="D122" s="54">
        <f>Summary!$D$12</f>
        <v>50</v>
      </c>
      <c r="E122" s="12"/>
      <c r="F122" s="65"/>
      <c r="G122" s="54">
        <f>Summary!$D$13</f>
        <v>50</v>
      </c>
      <c r="H122" s="12">
        <f>IF(B122,LOG(E122*(Summary!$D$11/G122)/(B122/D122)),"")</f>
      </c>
      <c r="I122" s="14">
        <f>IF(C122,LOG(F122*(Summary!$D$11/'Count Data'!G122)/(C122/'Count Data'!D122)),"")</f>
      </c>
      <c r="J122" s="12">
        <f t="shared" si="15"/>
      </c>
      <c r="K122" s="13">
        <f t="shared" si="16"/>
      </c>
    </row>
    <row r="123" spans="1:11" ht="15">
      <c r="A123" s="15">
        <f t="shared" si="17"/>
        <v>9</v>
      </c>
      <c r="B123" s="12"/>
      <c r="C123" s="65"/>
      <c r="D123" s="54">
        <f>Summary!$D$12</f>
        <v>50</v>
      </c>
      <c r="E123" s="12"/>
      <c r="F123" s="65"/>
      <c r="G123" s="54">
        <f>Summary!$D$13</f>
        <v>50</v>
      </c>
      <c r="H123" s="12">
        <f>IF(B123,LOG(E123*(Summary!$D$11/G123)/(B123/D123)),"")</f>
      </c>
      <c r="I123" s="14">
        <f>IF(C123,LOG(F123*(Summary!$D$11/'Count Data'!G123)/(C123/'Count Data'!D123)),"")</f>
      </c>
      <c r="J123" s="12">
        <f t="shared" si="15"/>
      </c>
      <c r="K123" s="13">
        <f t="shared" si="16"/>
      </c>
    </row>
    <row r="124" spans="1:11" ht="15">
      <c r="A124" s="15">
        <f t="shared" si="17"/>
        <v>10</v>
      </c>
      <c r="B124" s="12"/>
      <c r="C124" s="65"/>
      <c r="D124" s="54">
        <f>Summary!$D$12</f>
        <v>50</v>
      </c>
      <c r="E124" s="12"/>
      <c r="F124" s="65"/>
      <c r="G124" s="54">
        <f>Summary!$D$13</f>
        <v>50</v>
      </c>
      <c r="H124" s="12">
        <f>IF(B124,LOG(E124*(Summary!$D$11/G124)/(B124/D124)),"")</f>
      </c>
      <c r="I124" s="14">
        <f>IF(C124,LOG(F124*(Summary!$D$11/'Count Data'!G124)/(C124/'Count Data'!D124)),"")</f>
      </c>
      <c r="J124" s="12">
        <f t="shared" si="15"/>
      </c>
      <c r="K124" s="13">
        <f t="shared" si="16"/>
      </c>
    </row>
    <row r="125" spans="1:11" ht="15">
      <c r="A125" s="15">
        <f t="shared" si="17"/>
        <v>11</v>
      </c>
      <c r="B125" s="12"/>
      <c r="C125" s="65"/>
      <c r="D125" s="54">
        <f>Summary!$D$12</f>
        <v>50</v>
      </c>
      <c r="E125" s="12"/>
      <c r="F125" s="65"/>
      <c r="G125" s="54">
        <f>Summary!$D$13</f>
        <v>50</v>
      </c>
      <c r="H125" s="12">
        <f>IF(B125,LOG(E125*(Summary!$D$11/G125)/(B125/D125)),"")</f>
      </c>
      <c r="I125" s="14">
        <f>IF(C125,LOG(F125*(Summary!$D$11/'Count Data'!G125)/(C125/'Count Data'!D125)),"")</f>
      </c>
      <c r="J125" s="12">
        <f t="shared" si="15"/>
      </c>
      <c r="K125" s="13">
        <f t="shared" si="16"/>
      </c>
    </row>
    <row r="126" spans="1:11" ht="15">
      <c r="A126" s="18">
        <f t="shared" si="17"/>
        <v>12</v>
      </c>
      <c r="B126" s="16"/>
      <c r="C126" s="66"/>
      <c r="D126" s="55">
        <f>Summary!$D$12</f>
        <v>50</v>
      </c>
      <c r="E126" s="16"/>
      <c r="F126" s="66"/>
      <c r="G126" s="55">
        <f>Summary!$D$13</f>
        <v>50</v>
      </c>
      <c r="H126" s="16">
        <f>IF(B126,LOG(E126*(Summary!$D$11/G126)/(B126/D126)),"")</f>
      </c>
      <c r="I126" s="19">
        <f>IF(C126,LOG(F126*(Summary!$D$11/'Count Data'!G126)/(C126/'Count Data'!D126)),"")</f>
      </c>
      <c r="J126" s="16">
        <f t="shared" si="15"/>
      </c>
      <c r="K126" s="17">
        <f t="shared" si="16"/>
      </c>
    </row>
    <row r="128" spans="1:7" ht="15">
      <c r="A128" s="1" t="s">
        <v>5</v>
      </c>
      <c r="B128" s="20" t="s">
        <v>8</v>
      </c>
      <c r="C128" s="21" t="s">
        <v>9</v>
      </c>
      <c r="F128" s="20" t="s">
        <v>8</v>
      </c>
      <c r="G128" s="21" t="s">
        <v>9</v>
      </c>
    </row>
    <row r="129" spans="1:7" ht="15">
      <c r="A129" s="1" t="s">
        <v>14</v>
      </c>
      <c r="B129" s="22" t="e">
        <f>AVERAGE(J115:J126)</f>
        <v>#DIV/0!</v>
      </c>
      <c r="C129" s="23" t="e">
        <f>AVERAGE(K115:K126)</f>
        <v>#DIV/0!</v>
      </c>
      <c r="E129" s="1" t="s">
        <v>15</v>
      </c>
      <c r="F129" s="22">
        <f>COUNT(J115:J126)</f>
        <v>0</v>
      </c>
      <c r="G129" s="68">
        <f>COUNT(K115:K126)</f>
        <v>0</v>
      </c>
    </row>
    <row r="130" spans="1:7" ht="15">
      <c r="A130" s="1" t="s">
        <v>16</v>
      </c>
      <c r="B130" s="22" t="e">
        <f>_xlfn.STDEV.S(J115:J126)/SQRT(COUNT(J115:J126))</f>
        <v>#DIV/0!</v>
      </c>
      <c r="C130" s="23" t="e">
        <f>_xlfn.STDEV.S(K115:K126)/SQRT(COUNT(K115:K126))</f>
        <v>#DIV/0!</v>
      </c>
      <c r="E130" s="1" t="s">
        <v>17</v>
      </c>
      <c r="F130" s="22" t="e">
        <f>_xlfn.T.INV(0.975,F129-1)</f>
        <v>#NUM!</v>
      </c>
      <c r="G130" s="68" t="e">
        <f>_xlfn.T.INV(0.975,G129-1)</f>
        <v>#NUM!</v>
      </c>
    </row>
    <row r="131" spans="1:7" ht="15">
      <c r="A131" s="1" t="s">
        <v>18</v>
      </c>
      <c r="B131" s="22" t="e">
        <f>_xlfn.STDEV.S(J115:J126)*_xlfn.T.INV(0.975,COUNT(J115:J126)-1)/SQRT(COUNT(J115:J126))</f>
        <v>#DIV/0!</v>
      </c>
      <c r="C131" s="23" t="e">
        <f>_xlfn.STDEV.S(K115:K126)*_xlfn.T.INV(0.975,COUNT(K115:K126)-1)/SQRT(COUNT(K115:K126))</f>
        <v>#DIV/0!</v>
      </c>
      <c r="E131" s="1" t="s">
        <v>19</v>
      </c>
      <c r="F131" s="28" t="e">
        <f>_xlfn.STDEV.S(J115:J126)</f>
        <v>#DIV/0!</v>
      </c>
      <c r="G131" s="69" t="e">
        <f>_xlfn.STDEV.S(K115:K126)</f>
        <v>#DIV/0!</v>
      </c>
    </row>
    <row r="133" spans="1:5" ht="15">
      <c r="A133" s="1" t="s">
        <v>4</v>
      </c>
      <c r="B133" s="1">
        <f ca="1">IF(OFFSET(Summary!B$17,(ROW(B133)-1)/22,0)&lt;&gt;"",OFFSET(Summary!B$17,(ROW(B133)-1)/22,0),"")</f>
      </c>
      <c r="C133" s="21" t="s">
        <v>29</v>
      </c>
      <c r="D133" s="1">
        <f ca="1">IF(OFFSET(Summary!D$17,(ROW(D133)-1)/22,0)&lt;&gt;"",OFFSET(Summary!D$17,(ROW(D133)-1)/22,0),"")</f>
      </c>
      <c r="E133" s="1"/>
    </row>
    <row r="135" spans="1:11" ht="15">
      <c r="A135" s="2"/>
      <c r="B135" s="48" t="s">
        <v>20</v>
      </c>
      <c r="C135" s="4"/>
      <c r="D135" s="50" t="s">
        <v>35</v>
      </c>
      <c r="E135" s="48" t="s">
        <v>21</v>
      </c>
      <c r="F135" s="4"/>
      <c r="G135" s="50" t="s">
        <v>35</v>
      </c>
      <c r="H135" s="3" t="s">
        <v>6</v>
      </c>
      <c r="I135" s="3"/>
      <c r="J135" s="3" t="s">
        <v>5</v>
      </c>
      <c r="K135" s="5"/>
    </row>
    <row r="136" spans="1:11" ht="15">
      <c r="A136" s="6" t="s">
        <v>7</v>
      </c>
      <c r="B136" s="8" t="s">
        <v>10</v>
      </c>
      <c r="C136" s="8" t="s">
        <v>11</v>
      </c>
      <c r="D136" s="51" t="s">
        <v>34</v>
      </c>
      <c r="E136" s="8" t="s">
        <v>10</v>
      </c>
      <c r="F136" s="8" t="s">
        <v>11</v>
      </c>
      <c r="G136" s="51" t="s">
        <v>34</v>
      </c>
      <c r="H136" s="7" t="s">
        <v>12</v>
      </c>
      <c r="I136" s="7" t="s">
        <v>13</v>
      </c>
      <c r="J136" s="7" t="s">
        <v>8</v>
      </c>
      <c r="K136" s="52" t="s">
        <v>9</v>
      </c>
    </row>
    <row r="137" spans="1:11" ht="15">
      <c r="A137" s="15">
        <v>1</v>
      </c>
      <c r="B137" s="9"/>
      <c r="C137" s="67"/>
      <c r="D137" s="53">
        <f>Summary!$D$12</f>
        <v>50</v>
      </c>
      <c r="E137" s="9"/>
      <c r="F137" s="11"/>
      <c r="G137" s="53">
        <f>Summary!$D$13</f>
        <v>50</v>
      </c>
      <c r="H137" s="9">
        <f>IF(B137,LOG(E137*(Summary!$D$11/G137)/(B137/D137)),"")</f>
      </c>
      <c r="I137" s="11">
        <f>IF(C137,LOG(F137*(Summary!$D$11/'Count Data'!G137)/(C137/'Count Data'!D137)),"")</f>
      </c>
      <c r="J137" s="9">
        <f aca="true" t="shared" si="18" ref="J137:J148">IF(B137,H137/I137,"")</f>
      </c>
      <c r="K137" s="10">
        <f aca="true" t="shared" si="19" ref="K137:K148">IF(B137,I137/H137,"")</f>
      </c>
    </row>
    <row r="138" spans="1:11" ht="15">
      <c r="A138" s="15">
        <f>1+A137</f>
        <v>2</v>
      </c>
      <c r="B138" s="12"/>
      <c r="C138" s="65"/>
      <c r="D138" s="54">
        <f>Summary!$D$12</f>
        <v>50</v>
      </c>
      <c r="E138" s="12"/>
      <c r="F138" s="64"/>
      <c r="G138" s="70">
        <f>Summary!$D$13</f>
        <v>50</v>
      </c>
      <c r="H138" s="12">
        <f>IF(B138,LOG(E138*(Summary!$D$11/G138)/(B138/D138)),"")</f>
      </c>
      <c r="I138" s="14">
        <f>IF(C138,LOG(F138*(Summary!$D$11/'Count Data'!G138)/(C138/'Count Data'!D138)),"")</f>
      </c>
      <c r="J138" s="49">
        <f t="shared" si="18"/>
      </c>
      <c r="K138" s="13">
        <f t="shared" si="19"/>
      </c>
    </row>
    <row r="139" spans="1:11" ht="15">
      <c r="A139" s="15">
        <f aca="true" t="shared" si="20" ref="A139:A148">1+A138</f>
        <v>3</v>
      </c>
      <c r="B139" s="12"/>
      <c r="C139" s="65"/>
      <c r="D139" s="54">
        <f>Summary!$D$12</f>
        <v>50</v>
      </c>
      <c r="E139" s="12"/>
      <c r="F139" s="64"/>
      <c r="G139" s="54">
        <f>Summary!$D$13</f>
        <v>50</v>
      </c>
      <c r="H139" s="12">
        <f>IF(B139,LOG(E139*(Summary!$D$11/G139)/(B139/D139)),"")</f>
      </c>
      <c r="I139" s="14">
        <f>IF(C139,LOG(F139*(Summary!$D$11/'Count Data'!G139)/(C139/'Count Data'!D139)),"")</f>
      </c>
      <c r="J139" s="12">
        <f t="shared" si="18"/>
      </c>
      <c r="K139" s="13">
        <f t="shared" si="19"/>
      </c>
    </row>
    <row r="140" spans="1:11" ht="15">
      <c r="A140" s="15">
        <f t="shared" si="20"/>
        <v>4</v>
      </c>
      <c r="B140" s="12"/>
      <c r="C140" s="65"/>
      <c r="D140" s="54">
        <f>Summary!$D$12</f>
        <v>50</v>
      </c>
      <c r="E140" s="12"/>
      <c r="F140" s="64"/>
      <c r="G140" s="54">
        <f>Summary!$D$13</f>
        <v>50</v>
      </c>
      <c r="H140" s="12">
        <f>IF(B140,LOG(E140*(Summary!$D$11/G140)/(B140/D140)),"")</f>
      </c>
      <c r="I140" s="14">
        <f>IF(C140,LOG(F140*(Summary!$D$11/'Count Data'!G140)/(C140/'Count Data'!D140)),"")</f>
      </c>
      <c r="J140" s="12">
        <f t="shared" si="18"/>
      </c>
      <c r="K140" s="13">
        <f t="shared" si="19"/>
      </c>
    </row>
    <row r="141" spans="1:11" ht="15">
      <c r="A141" s="15">
        <f t="shared" si="20"/>
        <v>5</v>
      </c>
      <c r="B141" s="12"/>
      <c r="C141" s="65"/>
      <c r="D141" s="54">
        <f>Summary!$D$12</f>
        <v>50</v>
      </c>
      <c r="E141" s="12"/>
      <c r="F141" s="64"/>
      <c r="G141" s="54">
        <f>Summary!$D$13</f>
        <v>50</v>
      </c>
      <c r="H141" s="12">
        <f>IF(B141,LOG(E141*(Summary!$D$11/G141)/(B141/D141)),"")</f>
      </c>
      <c r="I141" s="14">
        <f>IF(C141,LOG(F141*(Summary!$D$11/'Count Data'!G141)/(C141/'Count Data'!D141)),"")</f>
      </c>
      <c r="J141" s="12">
        <f t="shared" si="18"/>
      </c>
      <c r="K141" s="13">
        <f t="shared" si="19"/>
      </c>
    </row>
    <row r="142" spans="1:11" ht="15">
      <c r="A142" s="15">
        <f t="shared" si="20"/>
        <v>6</v>
      </c>
      <c r="B142" s="12"/>
      <c r="C142" s="65"/>
      <c r="D142" s="54">
        <f>Summary!$D$12</f>
        <v>50</v>
      </c>
      <c r="E142" s="12"/>
      <c r="F142" s="64"/>
      <c r="G142" s="54">
        <f>Summary!$D$13</f>
        <v>50</v>
      </c>
      <c r="H142" s="12">
        <f>IF(B142,LOG(E142*(Summary!$D$11/G142)/(B142/D142)),"")</f>
      </c>
      <c r="I142" s="14">
        <f>IF(C142,LOG(F142*(Summary!$D$11/'Count Data'!G142)/(C142/'Count Data'!D142)),"")</f>
      </c>
      <c r="J142" s="12">
        <f t="shared" si="18"/>
      </c>
      <c r="K142" s="13">
        <f t="shared" si="19"/>
      </c>
    </row>
    <row r="143" spans="1:11" ht="15">
      <c r="A143" s="15">
        <f t="shared" si="20"/>
        <v>7</v>
      </c>
      <c r="B143" s="12"/>
      <c r="C143" s="65"/>
      <c r="D143" s="54">
        <f>Summary!$D$12</f>
        <v>50</v>
      </c>
      <c r="E143" s="12"/>
      <c r="F143" s="65"/>
      <c r="G143" s="54">
        <f>Summary!$D$13</f>
        <v>50</v>
      </c>
      <c r="H143" s="12">
        <f>IF(B143,LOG(E143*(Summary!$D$11/G143)/(B143/D143)),"")</f>
      </c>
      <c r="I143" s="14">
        <f>IF(C143,LOG(F143*(Summary!$D$11/'Count Data'!G143)/(C143/'Count Data'!D143)),"")</f>
      </c>
      <c r="J143" s="12">
        <f t="shared" si="18"/>
      </c>
      <c r="K143" s="13">
        <f t="shared" si="19"/>
      </c>
    </row>
    <row r="144" spans="1:11" ht="15">
      <c r="A144" s="15">
        <f t="shared" si="20"/>
        <v>8</v>
      </c>
      <c r="B144" s="12"/>
      <c r="C144" s="65"/>
      <c r="D144" s="54">
        <f>Summary!$D$12</f>
        <v>50</v>
      </c>
      <c r="E144" s="12"/>
      <c r="F144" s="65"/>
      <c r="G144" s="54">
        <f>Summary!$D$13</f>
        <v>50</v>
      </c>
      <c r="H144" s="12">
        <f>IF(B144,LOG(E144*(Summary!$D$11/G144)/(B144/D144)),"")</f>
      </c>
      <c r="I144" s="14">
        <f>IF(C144,LOG(F144*(Summary!$D$11/'Count Data'!G144)/(C144/'Count Data'!D144)),"")</f>
      </c>
      <c r="J144" s="12">
        <f t="shared" si="18"/>
      </c>
      <c r="K144" s="13">
        <f t="shared" si="19"/>
      </c>
    </row>
    <row r="145" spans="1:11" ht="15">
      <c r="A145" s="15">
        <f t="shared" si="20"/>
        <v>9</v>
      </c>
      <c r="B145" s="12"/>
      <c r="C145" s="65"/>
      <c r="D145" s="54">
        <f>Summary!$D$12</f>
        <v>50</v>
      </c>
      <c r="E145" s="12"/>
      <c r="F145" s="65"/>
      <c r="G145" s="54">
        <f>Summary!$D$13</f>
        <v>50</v>
      </c>
      <c r="H145" s="12">
        <f>IF(B145,LOG(E145*(Summary!$D$11/G145)/(B145/D145)),"")</f>
      </c>
      <c r="I145" s="14">
        <f>IF(C145,LOG(F145*(Summary!$D$11/'Count Data'!G145)/(C145/'Count Data'!D145)),"")</f>
      </c>
      <c r="J145" s="12">
        <f t="shared" si="18"/>
      </c>
      <c r="K145" s="13">
        <f t="shared" si="19"/>
      </c>
    </row>
    <row r="146" spans="1:11" ht="15">
      <c r="A146" s="15">
        <f t="shared" si="20"/>
        <v>10</v>
      </c>
      <c r="B146" s="12"/>
      <c r="C146" s="65"/>
      <c r="D146" s="54">
        <f>Summary!$D$12</f>
        <v>50</v>
      </c>
      <c r="E146" s="12"/>
      <c r="F146" s="65"/>
      <c r="G146" s="54">
        <f>Summary!$D$13</f>
        <v>50</v>
      </c>
      <c r="H146" s="12">
        <f>IF(B146,LOG(E146*(Summary!$D$11/G146)/(B146/D146)),"")</f>
      </c>
      <c r="I146" s="14">
        <f>IF(C146,LOG(F146*(Summary!$D$11/'Count Data'!G146)/(C146/'Count Data'!D146)),"")</f>
      </c>
      <c r="J146" s="12">
        <f t="shared" si="18"/>
      </c>
      <c r="K146" s="13">
        <f t="shared" si="19"/>
      </c>
    </row>
    <row r="147" spans="1:11" ht="15">
      <c r="A147" s="15">
        <f t="shared" si="20"/>
        <v>11</v>
      </c>
      <c r="B147" s="12"/>
      <c r="C147" s="65"/>
      <c r="D147" s="54">
        <f>Summary!$D$12</f>
        <v>50</v>
      </c>
      <c r="E147" s="12"/>
      <c r="F147" s="65"/>
      <c r="G147" s="54">
        <f>Summary!$D$13</f>
        <v>50</v>
      </c>
      <c r="H147" s="12">
        <f>IF(B147,LOG(E147*(Summary!$D$11/G147)/(B147/D147)),"")</f>
      </c>
      <c r="I147" s="14">
        <f>IF(C147,LOG(F147*(Summary!$D$11/'Count Data'!G147)/(C147/'Count Data'!D147)),"")</f>
      </c>
      <c r="J147" s="12">
        <f t="shared" si="18"/>
      </c>
      <c r="K147" s="13">
        <f t="shared" si="19"/>
      </c>
    </row>
    <row r="148" spans="1:11" ht="15">
      <c r="A148" s="18">
        <f t="shared" si="20"/>
        <v>12</v>
      </c>
      <c r="B148" s="16"/>
      <c r="C148" s="66"/>
      <c r="D148" s="55">
        <f>Summary!$D$12</f>
        <v>50</v>
      </c>
      <c r="E148" s="16"/>
      <c r="F148" s="66"/>
      <c r="G148" s="55">
        <f>Summary!$D$13</f>
        <v>50</v>
      </c>
      <c r="H148" s="16">
        <f>IF(B148,LOG(E148*(Summary!$D$11/G148)/(B148/D148)),"")</f>
      </c>
      <c r="I148" s="19">
        <f>IF(C148,LOG(F148*(Summary!$D$11/'Count Data'!G148)/(C148/'Count Data'!D148)),"")</f>
      </c>
      <c r="J148" s="16">
        <f t="shared" si="18"/>
      </c>
      <c r="K148" s="17">
        <f t="shared" si="19"/>
      </c>
    </row>
    <row r="150" spans="1:7" ht="15">
      <c r="A150" s="1" t="s">
        <v>5</v>
      </c>
      <c r="B150" s="20" t="s">
        <v>8</v>
      </c>
      <c r="C150" s="21" t="s">
        <v>9</v>
      </c>
      <c r="F150" s="20" t="s">
        <v>8</v>
      </c>
      <c r="G150" s="21" t="s">
        <v>9</v>
      </c>
    </row>
    <row r="151" spans="1:7" ht="15">
      <c r="A151" s="1" t="s">
        <v>14</v>
      </c>
      <c r="B151" s="22" t="e">
        <f>AVERAGE(J137:J148)</f>
        <v>#DIV/0!</v>
      </c>
      <c r="C151" s="23" t="e">
        <f>AVERAGE(K137:K148)</f>
        <v>#DIV/0!</v>
      </c>
      <c r="E151" s="1" t="s">
        <v>15</v>
      </c>
      <c r="F151" s="22">
        <f>COUNT(J137:J148)</f>
        <v>0</v>
      </c>
      <c r="G151" s="68">
        <f>COUNT(K137:K148)</f>
        <v>0</v>
      </c>
    </row>
    <row r="152" spans="1:7" ht="15">
      <c r="A152" s="1" t="s">
        <v>16</v>
      </c>
      <c r="B152" s="22" t="e">
        <f>_xlfn.STDEV.S(J137:J148)/SQRT(COUNT(J137:J148))</f>
        <v>#DIV/0!</v>
      </c>
      <c r="C152" s="23" t="e">
        <f>_xlfn.STDEV.S(K137:K148)/SQRT(COUNT(K137:K148))</f>
        <v>#DIV/0!</v>
      </c>
      <c r="E152" s="1" t="s">
        <v>17</v>
      </c>
      <c r="F152" s="22" t="e">
        <f>_xlfn.T.INV(0.975,F151-1)</f>
        <v>#NUM!</v>
      </c>
      <c r="G152" s="68" t="e">
        <f>_xlfn.T.INV(0.975,G151-1)</f>
        <v>#NUM!</v>
      </c>
    </row>
    <row r="153" spans="1:7" ht="15">
      <c r="A153" s="1" t="s">
        <v>18</v>
      </c>
      <c r="B153" s="22" t="e">
        <f>_xlfn.STDEV.S(J137:J148)*_xlfn.T.INV(0.975,COUNT(J137:J148)-1)/SQRT(COUNT(J137:J148))</f>
        <v>#DIV/0!</v>
      </c>
      <c r="C153" s="23" t="e">
        <f>_xlfn.STDEV.S(K137:K148)*_xlfn.T.INV(0.975,COUNT(K137:K148)-1)/SQRT(COUNT(K137:K148))</f>
        <v>#DIV/0!</v>
      </c>
      <c r="E153" s="1" t="s">
        <v>19</v>
      </c>
      <c r="F153" s="28" t="e">
        <f>_xlfn.STDEV.S(J137:J148)</f>
        <v>#DIV/0!</v>
      </c>
      <c r="G153" s="69" t="e">
        <f>_xlfn.STDEV.S(K137:K148)</f>
        <v>#DIV/0!</v>
      </c>
    </row>
    <row r="155" spans="1:5" ht="15">
      <c r="A155" s="1" t="s">
        <v>4</v>
      </c>
      <c r="B155" s="1">
        <f ca="1">IF(OFFSET(Summary!B$17,(ROW(B155)-1)/22,0)&lt;&gt;"",OFFSET(Summary!B$17,(ROW(B155)-1)/22,0),"")</f>
      </c>
      <c r="C155" s="21" t="s">
        <v>29</v>
      </c>
      <c r="D155" s="1">
        <f ca="1">IF(OFFSET(Summary!D$17,(ROW(D155)-1)/22,0)&lt;&gt;"",OFFSET(Summary!D$17,(ROW(D155)-1)/22,0),"")</f>
      </c>
      <c r="E155" s="1"/>
    </row>
    <row r="157" spans="1:11" ht="15">
      <c r="A157" s="2"/>
      <c r="B157" s="48" t="s">
        <v>20</v>
      </c>
      <c r="C157" s="4"/>
      <c r="D157" s="50" t="s">
        <v>35</v>
      </c>
      <c r="E157" s="48" t="s">
        <v>21</v>
      </c>
      <c r="F157" s="4"/>
      <c r="G157" s="50" t="s">
        <v>35</v>
      </c>
      <c r="H157" s="3" t="s">
        <v>6</v>
      </c>
      <c r="I157" s="3"/>
      <c r="J157" s="3" t="s">
        <v>5</v>
      </c>
      <c r="K157" s="5"/>
    </row>
    <row r="158" spans="1:11" ht="15">
      <c r="A158" s="6" t="s">
        <v>7</v>
      </c>
      <c r="B158" s="8" t="s">
        <v>10</v>
      </c>
      <c r="C158" s="8" t="s">
        <v>11</v>
      </c>
      <c r="D158" s="51" t="s">
        <v>34</v>
      </c>
      <c r="E158" s="8" t="s">
        <v>10</v>
      </c>
      <c r="F158" s="8" t="s">
        <v>11</v>
      </c>
      <c r="G158" s="51" t="s">
        <v>34</v>
      </c>
      <c r="H158" s="7" t="s">
        <v>12</v>
      </c>
      <c r="I158" s="7" t="s">
        <v>13</v>
      </c>
      <c r="J158" s="7" t="s">
        <v>8</v>
      </c>
      <c r="K158" s="52" t="s">
        <v>9</v>
      </c>
    </row>
    <row r="159" spans="1:11" ht="15">
      <c r="A159" s="15">
        <v>1</v>
      </c>
      <c r="B159" s="9"/>
      <c r="C159" s="67"/>
      <c r="D159" s="53">
        <f>Summary!$D$12</f>
        <v>50</v>
      </c>
      <c r="E159" s="9"/>
      <c r="F159" s="11"/>
      <c r="G159" s="53">
        <f>Summary!$D$13</f>
        <v>50</v>
      </c>
      <c r="H159" s="9">
        <f>IF(B159,LOG(E159*(Summary!$D$11/G159)/(B159/D159)),"")</f>
      </c>
      <c r="I159" s="11">
        <f>IF(C159,LOG(F159*(Summary!$D$11/'Count Data'!G159)/(C159/'Count Data'!D159)),"")</f>
      </c>
      <c r="J159" s="9">
        <f aca="true" t="shared" si="21" ref="J159:J170">IF(B159,H159/I159,"")</f>
      </c>
      <c r="K159" s="10">
        <f aca="true" t="shared" si="22" ref="K159:K170">IF(B159,I159/H159,"")</f>
      </c>
    </row>
    <row r="160" spans="1:11" ht="15">
      <c r="A160" s="15">
        <f>1+A159</f>
        <v>2</v>
      </c>
      <c r="B160" s="12"/>
      <c r="C160" s="65"/>
      <c r="D160" s="54">
        <f>Summary!$D$12</f>
        <v>50</v>
      </c>
      <c r="E160" s="12"/>
      <c r="F160" s="64"/>
      <c r="G160" s="70">
        <f>Summary!$D$13</f>
        <v>50</v>
      </c>
      <c r="H160" s="12">
        <f>IF(B160,LOG(E160*(Summary!$D$11/G160)/(B160/D160)),"")</f>
      </c>
      <c r="I160" s="14">
        <f>IF(C160,LOG(F160*(Summary!$D$11/'Count Data'!G160)/(C160/'Count Data'!D160)),"")</f>
      </c>
      <c r="J160" s="49">
        <f t="shared" si="21"/>
      </c>
      <c r="K160" s="13">
        <f t="shared" si="22"/>
      </c>
    </row>
    <row r="161" spans="1:11" ht="15">
      <c r="A161" s="15">
        <f aca="true" t="shared" si="23" ref="A161:A170">1+A160</f>
        <v>3</v>
      </c>
      <c r="B161" s="12"/>
      <c r="C161" s="65"/>
      <c r="D161" s="54">
        <f>Summary!$D$12</f>
        <v>50</v>
      </c>
      <c r="E161" s="12"/>
      <c r="F161" s="64"/>
      <c r="G161" s="54">
        <f>Summary!$D$13</f>
        <v>50</v>
      </c>
      <c r="H161" s="12">
        <f>IF(B161,LOG(E161*(Summary!$D$11/G161)/(B161/D161)),"")</f>
      </c>
      <c r="I161" s="14">
        <f>IF(C161,LOG(F161*(Summary!$D$11/'Count Data'!G161)/(C161/'Count Data'!D161)),"")</f>
      </c>
      <c r="J161" s="12">
        <f t="shared" si="21"/>
      </c>
      <c r="K161" s="13">
        <f t="shared" si="22"/>
      </c>
    </row>
    <row r="162" spans="1:11" ht="15">
      <c r="A162" s="15">
        <f t="shared" si="23"/>
        <v>4</v>
      </c>
      <c r="B162" s="12"/>
      <c r="C162" s="65"/>
      <c r="D162" s="54">
        <f>Summary!$D$12</f>
        <v>50</v>
      </c>
      <c r="E162" s="12"/>
      <c r="F162" s="64"/>
      <c r="G162" s="54">
        <f>Summary!$D$13</f>
        <v>50</v>
      </c>
      <c r="H162" s="12">
        <f>IF(B162,LOG(E162*(Summary!$D$11/G162)/(B162/D162)),"")</f>
      </c>
      <c r="I162" s="14">
        <f>IF(C162,LOG(F162*(Summary!$D$11/'Count Data'!G162)/(C162/'Count Data'!D162)),"")</f>
      </c>
      <c r="J162" s="12">
        <f t="shared" si="21"/>
      </c>
      <c r="K162" s="13">
        <f t="shared" si="22"/>
      </c>
    </row>
    <row r="163" spans="1:11" ht="15">
      <c r="A163" s="15">
        <f t="shared" si="23"/>
        <v>5</v>
      </c>
      <c r="B163" s="12"/>
      <c r="C163" s="65"/>
      <c r="D163" s="54">
        <f>Summary!$D$12</f>
        <v>50</v>
      </c>
      <c r="E163" s="12"/>
      <c r="F163" s="64"/>
      <c r="G163" s="54">
        <f>Summary!$D$13</f>
        <v>50</v>
      </c>
      <c r="H163" s="12">
        <f>IF(B163,LOG(E163*(Summary!$D$11/G163)/(B163/D163)),"")</f>
      </c>
      <c r="I163" s="14">
        <f>IF(C163,LOG(F163*(Summary!$D$11/'Count Data'!G163)/(C163/'Count Data'!D163)),"")</f>
      </c>
      <c r="J163" s="12">
        <f t="shared" si="21"/>
      </c>
      <c r="K163" s="13">
        <f t="shared" si="22"/>
      </c>
    </row>
    <row r="164" spans="1:11" ht="15">
      <c r="A164" s="15">
        <f t="shared" si="23"/>
        <v>6</v>
      </c>
      <c r="B164" s="12"/>
      <c r="C164" s="65"/>
      <c r="D164" s="54">
        <f>Summary!$D$12</f>
        <v>50</v>
      </c>
      <c r="E164" s="12"/>
      <c r="F164" s="64"/>
      <c r="G164" s="54">
        <f>Summary!$D$13</f>
        <v>50</v>
      </c>
      <c r="H164" s="12">
        <f>IF(B164,LOG(E164*(Summary!$D$11/G164)/(B164/D164)),"")</f>
      </c>
      <c r="I164" s="14">
        <f>IF(C164,LOG(F164*(Summary!$D$11/'Count Data'!G164)/(C164/'Count Data'!D164)),"")</f>
      </c>
      <c r="J164" s="12">
        <f t="shared" si="21"/>
      </c>
      <c r="K164" s="13">
        <f t="shared" si="22"/>
      </c>
    </row>
    <row r="165" spans="1:11" ht="15">
      <c r="A165" s="15">
        <f t="shared" si="23"/>
        <v>7</v>
      </c>
      <c r="B165" s="12"/>
      <c r="C165" s="65"/>
      <c r="D165" s="54">
        <f>Summary!$D$12</f>
        <v>50</v>
      </c>
      <c r="E165" s="12"/>
      <c r="F165" s="65"/>
      <c r="G165" s="54">
        <f>Summary!$D$13</f>
        <v>50</v>
      </c>
      <c r="H165" s="12">
        <f>IF(B165,LOG(E165*(Summary!$D$11/G165)/(B165/D165)),"")</f>
      </c>
      <c r="I165" s="14">
        <f>IF(C165,LOG(F165*(Summary!$D$11/'Count Data'!G165)/(C165/'Count Data'!D165)),"")</f>
      </c>
      <c r="J165" s="12">
        <f t="shared" si="21"/>
      </c>
      <c r="K165" s="13">
        <f t="shared" si="22"/>
      </c>
    </row>
    <row r="166" spans="1:11" ht="15">
      <c r="A166" s="15">
        <f t="shared" si="23"/>
        <v>8</v>
      </c>
      <c r="B166" s="12"/>
      <c r="C166" s="65"/>
      <c r="D166" s="54">
        <f>Summary!$D$12</f>
        <v>50</v>
      </c>
      <c r="E166" s="12"/>
      <c r="F166" s="65"/>
      <c r="G166" s="54">
        <f>Summary!$D$13</f>
        <v>50</v>
      </c>
      <c r="H166" s="12">
        <f>IF(B166,LOG(E166*(Summary!$D$11/G166)/(B166/D166)),"")</f>
      </c>
      <c r="I166" s="14">
        <f>IF(C166,LOG(F166*(Summary!$D$11/'Count Data'!G166)/(C166/'Count Data'!D166)),"")</f>
      </c>
      <c r="J166" s="12">
        <f t="shared" si="21"/>
      </c>
      <c r="K166" s="13">
        <f t="shared" si="22"/>
      </c>
    </row>
    <row r="167" spans="1:11" ht="15">
      <c r="A167" s="15">
        <f t="shared" si="23"/>
        <v>9</v>
      </c>
      <c r="B167" s="12"/>
      <c r="C167" s="65"/>
      <c r="D167" s="54">
        <f>Summary!$D$12</f>
        <v>50</v>
      </c>
      <c r="E167" s="12"/>
      <c r="F167" s="65"/>
      <c r="G167" s="54">
        <f>Summary!$D$13</f>
        <v>50</v>
      </c>
      <c r="H167" s="12">
        <f>IF(B167,LOG(E167*(Summary!$D$11/G167)/(B167/D167)),"")</f>
      </c>
      <c r="I167" s="14">
        <f>IF(C167,LOG(F167*(Summary!$D$11/'Count Data'!G167)/(C167/'Count Data'!D167)),"")</f>
      </c>
      <c r="J167" s="12">
        <f t="shared" si="21"/>
      </c>
      <c r="K167" s="13">
        <f t="shared" si="22"/>
      </c>
    </row>
    <row r="168" spans="1:11" ht="15">
      <c r="A168" s="15">
        <f t="shared" si="23"/>
        <v>10</v>
      </c>
      <c r="B168" s="12"/>
      <c r="C168" s="65"/>
      <c r="D168" s="54">
        <f>Summary!$D$12</f>
        <v>50</v>
      </c>
      <c r="E168" s="12"/>
      <c r="F168" s="65"/>
      <c r="G168" s="54">
        <f>Summary!$D$13</f>
        <v>50</v>
      </c>
      <c r="H168" s="12">
        <f>IF(B168,LOG(E168*(Summary!$D$11/G168)/(B168/D168)),"")</f>
      </c>
      <c r="I168" s="14">
        <f>IF(C168,LOG(F168*(Summary!$D$11/'Count Data'!G168)/(C168/'Count Data'!D168)),"")</f>
      </c>
      <c r="J168" s="12">
        <f t="shared" si="21"/>
      </c>
      <c r="K168" s="13">
        <f t="shared" si="22"/>
      </c>
    </row>
    <row r="169" spans="1:11" ht="15">
      <c r="A169" s="15">
        <f t="shared" si="23"/>
        <v>11</v>
      </c>
      <c r="B169" s="12"/>
      <c r="C169" s="65"/>
      <c r="D169" s="54">
        <f>Summary!$D$12</f>
        <v>50</v>
      </c>
      <c r="E169" s="12"/>
      <c r="F169" s="65"/>
      <c r="G169" s="54">
        <f>Summary!$D$13</f>
        <v>50</v>
      </c>
      <c r="H169" s="12">
        <f>IF(B169,LOG(E169*(Summary!$D$11/G169)/(B169/D169)),"")</f>
      </c>
      <c r="I169" s="14">
        <f>IF(C169,LOG(F169*(Summary!$D$11/'Count Data'!G169)/(C169/'Count Data'!D169)),"")</f>
      </c>
      <c r="J169" s="12">
        <f t="shared" si="21"/>
      </c>
      <c r="K169" s="13">
        <f t="shared" si="22"/>
      </c>
    </row>
    <row r="170" spans="1:11" ht="15">
      <c r="A170" s="18">
        <f t="shared" si="23"/>
        <v>12</v>
      </c>
      <c r="B170" s="16"/>
      <c r="C170" s="66"/>
      <c r="D170" s="55">
        <f>Summary!$D$12</f>
        <v>50</v>
      </c>
      <c r="E170" s="16"/>
      <c r="F170" s="66"/>
      <c r="G170" s="55">
        <f>Summary!$D$13</f>
        <v>50</v>
      </c>
      <c r="H170" s="16">
        <f>IF(B170,LOG(E170*(Summary!$D$11/G170)/(B170/D170)),"")</f>
      </c>
      <c r="I170" s="19">
        <f>IF(C170,LOG(F170*(Summary!$D$11/'Count Data'!G170)/(C170/'Count Data'!D170)),"")</f>
      </c>
      <c r="J170" s="16">
        <f t="shared" si="21"/>
      </c>
      <c r="K170" s="17">
        <f t="shared" si="22"/>
      </c>
    </row>
    <row r="172" spans="1:7" ht="15">
      <c r="A172" s="1" t="s">
        <v>5</v>
      </c>
      <c r="B172" s="20" t="s">
        <v>8</v>
      </c>
      <c r="C172" s="21" t="s">
        <v>9</v>
      </c>
      <c r="F172" s="20" t="s">
        <v>8</v>
      </c>
      <c r="G172" s="21" t="s">
        <v>9</v>
      </c>
    </row>
    <row r="173" spans="1:7" ht="15">
      <c r="A173" s="1" t="s">
        <v>14</v>
      </c>
      <c r="B173" s="22" t="e">
        <f>AVERAGE(J159:J170)</f>
        <v>#DIV/0!</v>
      </c>
      <c r="C173" s="23" t="e">
        <f>AVERAGE(K159:K170)</f>
        <v>#DIV/0!</v>
      </c>
      <c r="E173" s="1" t="s">
        <v>15</v>
      </c>
      <c r="F173" s="22">
        <f>COUNT(J159:J170)</f>
        <v>0</v>
      </c>
      <c r="G173" s="68">
        <f>COUNT(K159:K170)</f>
        <v>0</v>
      </c>
    </row>
    <row r="174" spans="1:7" ht="15">
      <c r="A174" s="1" t="s">
        <v>16</v>
      </c>
      <c r="B174" s="22" t="e">
        <f>_xlfn.STDEV.S(J159:J170)/SQRT(COUNT(J159:J170))</f>
        <v>#DIV/0!</v>
      </c>
      <c r="C174" s="23" t="e">
        <f>_xlfn.STDEV.S(K159:K170)/SQRT(COUNT(K159:K170))</f>
        <v>#DIV/0!</v>
      </c>
      <c r="E174" s="1" t="s">
        <v>17</v>
      </c>
      <c r="F174" s="22" t="e">
        <f>_xlfn.T.INV(0.975,F173-1)</f>
        <v>#NUM!</v>
      </c>
      <c r="G174" s="68" t="e">
        <f>_xlfn.T.INV(0.975,G173-1)</f>
        <v>#NUM!</v>
      </c>
    </row>
    <row r="175" spans="1:7" ht="15">
      <c r="A175" s="1" t="s">
        <v>18</v>
      </c>
      <c r="B175" s="22" t="e">
        <f>_xlfn.STDEV.S(J159:J170)*_xlfn.T.INV(0.975,COUNT(J159:J170)-1)/SQRT(COUNT(J159:J170))</f>
        <v>#DIV/0!</v>
      </c>
      <c r="C175" s="23" t="e">
        <f>_xlfn.STDEV.S(K159:K170)*_xlfn.T.INV(0.975,COUNT(K159:K170)-1)/SQRT(COUNT(K159:K170))</f>
        <v>#DIV/0!</v>
      </c>
      <c r="E175" s="1" t="s">
        <v>19</v>
      </c>
      <c r="F175" s="28" t="e">
        <f>_xlfn.STDEV.S(J159:J170)</f>
        <v>#DIV/0!</v>
      </c>
      <c r="G175" s="69" t="e">
        <f>_xlfn.STDEV.S(K159:K170)</f>
        <v>#DIV/0!</v>
      </c>
    </row>
    <row r="177" spans="1:5" ht="15">
      <c r="A177" s="1" t="s">
        <v>4</v>
      </c>
      <c r="B177" s="1">
        <f ca="1">IF(OFFSET(Summary!B$17,(ROW(B177)-1)/22,0)&lt;&gt;"",OFFSET(Summary!B$17,(ROW(B177)-1)/22,0),"")</f>
      </c>
      <c r="C177" s="21" t="s">
        <v>29</v>
      </c>
      <c r="D177" s="1">
        <f ca="1">IF(OFFSET(Summary!D$17,(ROW(D177)-1)/22,0)&lt;&gt;"",OFFSET(Summary!D$17,(ROW(D177)-1)/22,0),"")</f>
      </c>
      <c r="E177" s="1"/>
    </row>
    <row r="179" spans="1:11" ht="15">
      <c r="A179" s="2"/>
      <c r="B179" s="48" t="s">
        <v>20</v>
      </c>
      <c r="C179" s="4"/>
      <c r="D179" s="50" t="s">
        <v>35</v>
      </c>
      <c r="E179" s="48" t="s">
        <v>21</v>
      </c>
      <c r="F179" s="4"/>
      <c r="G179" s="50" t="s">
        <v>35</v>
      </c>
      <c r="H179" s="3" t="s">
        <v>6</v>
      </c>
      <c r="I179" s="3"/>
      <c r="J179" s="3" t="s">
        <v>5</v>
      </c>
      <c r="K179" s="5"/>
    </row>
    <row r="180" spans="1:11" ht="15">
      <c r="A180" s="6" t="s">
        <v>7</v>
      </c>
      <c r="B180" s="8" t="s">
        <v>10</v>
      </c>
      <c r="C180" s="8" t="s">
        <v>11</v>
      </c>
      <c r="D180" s="51" t="s">
        <v>34</v>
      </c>
      <c r="E180" s="8" t="s">
        <v>10</v>
      </c>
      <c r="F180" s="8" t="s">
        <v>11</v>
      </c>
      <c r="G180" s="51" t="s">
        <v>34</v>
      </c>
      <c r="H180" s="7" t="s">
        <v>12</v>
      </c>
      <c r="I180" s="7" t="s">
        <v>13</v>
      </c>
      <c r="J180" s="7" t="s">
        <v>8</v>
      </c>
      <c r="K180" s="52" t="s">
        <v>9</v>
      </c>
    </row>
    <row r="181" spans="1:11" ht="15">
      <c r="A181" s="15">
        <v>1</v>
      </c>
      <c r="B181" s="9"/>
      <c r="C181" s="67"/>
      <c r="D181" s="53">
        <f>Summary!$D$12</f>
        <v>50</v>
      </c>
      <c r="E181" s="9"/>
      <c r="F181" s="11"/>
      <c r="G181" s="53">
        <f>Summary!$D$13</f>
        <v>50</v>
      </c>
      <c r="H181" s="9">
        <f>IF(B181,LOG(E181*(Summary!$D$11/G181)/(B181/D181)),"")</f>
      </c>
      <c r="I181" s="11">
        <f>IF(C181,LOG(F181*(Summary!$D$11/'Count Data'!G181)/(C181/'Count Data'!D181)),"")</f>
      </c>
      <c r="J181" s="9">
        <f aca="true" t="shared" si="24" ref="J181:J192">IF(B181,H181/I181,"")</f>
      </c>
      <c r="K181" s="10">
        <f aca="true" t="shared" si="25" ref="K181:K192">IF(B181,I181/H181,"")</f>
      </c>
    </row>
    <row r="182" spans="1:11" ht="15">
      <c r="A182" s="15">
        <f>1+A181</f>
        <v>2</v>
      </c>
      <c r="B182" s="12"/>
      <c r="C182" s="65"/>
      <c r="D182" s="54">
        <f>Summary!$D$12</f>
        <v>50</v>
      </c>
      <c r="E182" s="12"/>
      <c r="F182" s="64"/>
      <c r="G182" s="70">
        <f>Summary!$D$13</f>
        <v>50</v>
      </c>
      <c r="H182" s="12">
        <f>IF(B182,LOG(E182*(Summary!$D$11/G182)/(B182/D182)),"")</f>
      </c>
      <c r="I182" s="14">
        <f>IF(C182,LOG(F182*(Summary!$D$11/'Count Data'!G182)/(C182/'Count Data'!D182)),"")</f>
      </c>
      <c r="J182" s="49">
        <f t="shared" si="24"/>
      </c>
      <c r="K182" s="13">
        <f t="shared" si="25"/>
      </c>
    </row>
    <row r="183" spans="1:11" ht="15">
      <c r="A183" s="15">
        <f aca="true" t="shared" si="26" ref="A183:A192">1+A182</f>
        <v>3</v>
      </c>
      <c r="B183" s="12"/>
      <c r="C183" s="65"/>
      <c r="D183" s="54">
        <f>Summary!$D$12</f>
        <v>50</v>
      </c>
      <c r="E183" s="12"/>
      <c r="F183" s="64"/>
      <c r="G183" s="54">
        <f>Summary!$D$13</f>
        <v>50</v>
      </c>
      <c r="H183" s="12">
        <f>IF(B183,LOG(E183*(Summary!$D$11/G183)/(B183/D183)),"")</f>
      </c>
      <c r="I183" s="14">
        <f>IF(C183,LOG(F183*(Summary!$D$11/'Count Data'!G183)/(C183/'Count Data'!D183)),"")</f>
      </c>
      <c r="J183" s="12">
        <f t="shared" si="24"/>
      </c>
      <c r="K183" s="13">
        <f t="shared" si="25"/>
      </c>
    </row>
    <row r="184" spans="1:11" ht="15">
      <c r="A184" s="15">
        <f t="shared" si="26"/>
        <v>4</v>
      </c>
      <c r="B184" s="12"/>
      <c r="C184" s="65"/>
      <c r="D184" s="54">
        <f>Summary!$D$12</f>
        <v>50</v>
      </c>
      <c r="E184" s="12"/>
      <c r="F184" s="64"/>
      <c r="G184" s="54">
        <f>Summary!$D$13</f>
        <v>50</v>
      </c>
      <c r="H184" s="12">
        <f>IF(B184,LOG(E184*(Summary!$D$11/G184)/(B184/D184)),"")</f>
      </c>
      <c r="I184" s="14">
        <f>IF(C184,LOG(F184*(Summary!$D$11/'Count Data'!G184)/(C184/'Count Data'!D184)),"")</f>
      </c>
      <c r="J184" s="12">
        <f t="shared" si="24"/>
      </c>
      <c r="K184" s="13">
        <f t="shared" si="25"/>
      </c>
    </row>
    <row r="185" spans="1:11" ht="15">
      <c r="A185" s="15">
        <f t="shared" si="26"/>
        <v>5</v>
      </c>
      <c r="B185" s="12"/>
      <c r="C185" s="65"/>
      <c r="D185" s="54">
        <f>Summary!$D$12</f>
        <v>50</v>
      </c>
      <c r="E185" s="12"/>
      <c r="F185" s="64"/>
      <c r="G185" s="54">
        <f>Summary!$D$13</f>
        <v>50</v>
      </c>
      <c r="H185" s="12">
        <f>IF(B185,LOG(E185*(Summary!$D$11/G185)/(B185/D185)),"")</f>
      </c>
      <c r="I185" s="14">
        <f>IF(C185,LOG(F185*(Summary!$D$11/'Count Data'!G185)/(C185/'Count Data'!D185)),"")</f>
      </c>
      <c r="J185" s="12">
        <f t="shared" si="24"/>
      </c>
      <c r="K185" s="13">
        <f t="shared" si="25"/>
      </c>
    </row>
    <row r="186" spans="1:11" ht="15">
      <c r="A186" s="15">
        <f t="shared" si="26"/>
        <v>6</v>
      </c>
      <c r="B186" s="12"/>
      <c r="C186" s="65"/>
      <c r="D186" s="54">
        <f>Summary!$D$12</f>
        <v>50</v>
      </c>
      <c r="E186" s="12"/>
      <c r="F186" s="64"/>
      <c r="G186" s="54">
        <f>Summary!$D$13</f>
        <v>50</v>
      </c>
      <c r="H186" s="12">
        <f>IF(B186,LOG(E186*(Summary!$D$11/G186)/(B186/D186)),"")</f>
      </c>
      <c r="I186" s="14">
        <f>IF(C186,LOG(F186*(Summary!$D$11/'Count Data'!G186)/(C186/'Count Data'!D186)),"")</f>
      </c>
      <c r="J186" s="12">
        <f t="shared" si="24"/>
      </c>
      <c r="K186" s="13">
        <f t="shared" si="25"/>
      </c>
    </row>
    <row r="187" spans="1:11" ht="15">
      <c r="A187" s="15">
        <f t="shared" si="26"/>
        <v>7</v>
      </c>
      <c r="B187" s="12"/>
      <c r="C187" s="65"/>
      <c r="D187" s="54">
        <f>Summary!$D$12</f>
        <v>50</v>
      </c>
      <c r="E187" s="12"/>
      <c r="F187" s="65"/>
      <c r="G187" s="54">
        <f>Summary!$D$13</f>
        <v>50</v>
      </c>
      <c r="H187" s="12">
        <f>IF(B187,LOG(E187*(Summary!$D$11/G187)/(B187/D187)),"")</f>
      </c>
      <c r="I187" s="14">
        <f>IF(C187,LOG(F187*(Summary!$D$11/'Count Data'!G187)/(C187/'Count Data'!D187)),"")</f>
      </c>
      <c r="J187" s="12">
        <f t="shared" si="24"/>
      </c>
      <c r="K187" s="13">
        <f t="shared" si="25"/>
      </c>
    </row>
    <row r="188" spans="1:11" ht="15">
      <c r="A188" s="15">
        <f t="shared" si="26"/>
        <v>8</v>
      </c>
      <c r="B188" s="12"/>
      <c r="C188" s="65"/>
      <c r="D188" s="54">
        <f>Summary!$D$12</f>
        <v>50</v>
      </c>
      <c r="E188" s="12"/>
      <c r="F188" s="65"/>
      <c r="G188" s="54">
        <f>Summary!$D$13</f>
        <v>50</v>
      </c>
      <c r="H188" s="12">
        <f>IF(B188,LOG(E188*(Summary!$D$11/G188)/(B188/D188)),"")</f>
      </c>
      <c r="I188" s="14">
        <f>IF(C188,LOG(F188*(Summary!$D$11/'Count Data'!G188)/(C188/'Count Data'!D188)),"")</f>
      </c>
      <c r="J188" s="12">
        <f t="shared" si="24"/>
      </c>
      <c r="K188" s="13">
        <f t="shared" si="25"/>
      </c>
    </row>
    <row r="189" spans="1:11" ht="15">
      <c r="A189" s="15">
        <f t="shared" si="26"/>
        <v>9</v>
      </c>
      <c r="B189" s="12"/>
      <c r="C189" s="65"/>
      <c r="D189" s="54">
        <f>Summary!$D$12</f>
        <v>50</v>
      </c>
      <c r="E189" s="12"/>
      <c r="F189" s="65"/>
      <c r="G189" s="54">
        <f>Summary!$D$13</f>
        <v>50</v>
      </c>
      <c r="H189" s="12">
        <f>IF(B189,LOG(E189*(Summary!$D$11/G189)/(B189/D189)),"")</f>
      </c>
      <c r="I189" s="14">
        <f>IF(C189,LOG(F189*(Summary!$D$11/'Count Data'!G189)/(C189/'Count Data'!D189)),"")</f>
      </c>
      <c r="J189" s="12">
        <f t="shared" si="24"/>
      </c>
      <c r="K189" s="13">
        <f t="shared" si="25"/>
      </c>
    </row>
    <row r="190" spans="1:11" ht="15">
      <c r="A190" s="15">
        <f t="shared" si="26"/>
        <v>10</v>
      </c>
      <c r="B190" s="12"/>
      <c r="C190" s="65"/>
      <c r="D190" s="54">
        <f>Summary!$D$12</f>
        <v>50</v>
      </c>
      <c r="E190" s="12"/>
      <c r="F190" s="65"/>
      <c r="G190" s="54">
        <f>Summary!$D$13</f>
        <v>50</v>
      </c>
      <c r="H190" s="12">
        <f>IF(B190,LOG(E190*(Summary!$D$11/G190)/(B190/D190)),"")</f>
      </c>
      <c r="I190" s="14">
        <f>IF(C190,LOG(F190*(Summary!$D$11/'Count Data'!G190)/(C190/'Count Data'!D190)),"")</f>
      </c>
      <c r="J190" s="12">
        <f t="shared" si="24"/>
      </c>
      <c r="K190" s="13">
        <f t="shared" si="25"/>
      </c>
    </row>
    <row r="191" spans="1:11" ht="15">
      <c r="A191" s="15">
        <f t="shared" si="26"/>
        <v>11</v>
      </c>
      <c r="B191" s="12"/>
      <c r="C191" s="65"/>
      <c r="D191" s="54">
        <f>Summary!$D$12</f>
        <v>50</v>
      </c>
      <c r="E191" s="12"/>
      <c r="F191" s="65"/>
      <c r="G191" s="54">
        <f>Summary!$D$13</f>
        <v>50</v>
      </c>
      <c r="H191" s="12">
        <f>IF(B191,LOG(E191*(Summary!$D$11/G191)/(B191/D191)),"")</f>
      </c>
      <c r="I191" s="14">
        <f>IF(C191,LOG(F191*(Summary!$D$11/'Count Data'!G191)/(C191/'Count Data'!D191)),"")</f>
      </c>
      <c r="J191" s="12">
        <f t="shared" si="24"/>
      </c>
      <c r="K191" s="13">
        <f t="shared" si="25"/>
      </c>
    </row>
    <row r="192" spans="1:11" ht="15">
      <c r="A192" s="18">
        <f t="shared" si="26"/>
        <v>12</v>
      </c>
      <c r="B192" s="16"/>
      <c r="C192" s="66"/>
      <c r="D192" s="55">
        <f>Summary!$D$12</f>
        <v>50</v>
      </c>
      <c r="E192" s="16"/>
      <c r="F192" s="66"/>
      <c r="G192" s="55">
        <f>Summary!$D$13</f>
        <v>50</v>
      </c>
      <c r="H192" s="16">
        <f>IF(B192,LOG(E192*(Summary!$D$11/G192)/(B192/D192)),"")</f>
      </c>
      <c r="I192" s="19">
        <f>IF(C192,LOG(F192*(Summary!$D$11/'Count Data'!G192)/(C192/'Count Data'!D192)),"")</f>
      </c>
      <c r="J192" s="16">
        <f t="shared" si="24"/>
      </c>
      <c r="K192" s="17">
        <f t="shared" si="25"/>
      </c>
    </row>
    <row r="194" spans="1:7" ht="15">
      <c r="A194" s="1" t="s">
        <v>5</v>
      </c>
      <c r="B194" s="20" t="s">
        <v>8</v>
      </c>
      <c r="C194" s="21" t="s">
        <v>9</v>
      </c>
      <c r="F194" s="20" t="s">
        <v>8</v>
      </c>
      <c r="G194" s="21" t="s">
        <v>9</v>
      </c>
    </row>
    <row r="195" spans="1:7" ht="15">
      <c r="A195" s="1" t="s">
        <v>14</v>
      </c>
      <c r="B195" s="22" t="e">
        <f>AVERAGE(J181:J192)</f>
        <v>#DIV/0!</v>
      </c>
      <c r="C195" s="23" t="e">
        <f>AVERAGE(K181:K192)</f>
        <v>#DIV/0!</v>
      </c>
      <c r="E195" s="1" t="s">
        <v>15</v>
      </c>
      <c r="F195" s="22">
        <f>COUNT(J181:J192)</f>
        <v>0</v>
      </c>
      <c r="G195" s="68">
        <f>COUNT(K181:K192)</f>
        <v>0</v>
      </c>
    </row>
    <row r="196" spans="1:7" ht="15">
      <c r="A196" s="1" t="s">
        <v>16</v>
      </c>
      <c r="B196" s="22" t="e">
        <f>_xlfn.STDEV.S(J181:J192)/SQRT(COUNT(J181:J192))</f>
        <v>#DIV/0!</v>
      </c>
      <c r="C196" s="23" t="e">
        <f>_xlfn.STDEV.S(K181:K192)/SQRT(COUNT(K181:K192))</f>
        <v>#DIV/0!</v>
      </c>
      <c r="E196" s="1" t="s">
        <v>17</v>
      </c>
      <c r="F196" s="22" t="e">
        <f>_xlfn.T.INV(0.975,F195-1)</f>
        <v>#NUM!</v>
      </c>
      <c r="G196" s="68" t="e">
        <f>_xlfn.T.INV(0.975,G195-1)</f>
        <v>#NUM!</v>
      </c>
    </row>
    <row r="197" spans="1:7" ht="15">
      <c r="A197" s="1" t="s">
        <v>18</v>
      </c>
      <c r="B197" s="22" t="e">
        <f>_xlfn.STDEV.S(J181:J192)*_xlfn.T.INV(0.975,COUNT(J181:J192)-1)/SQRT(COUNT(J181:J192))</f>
        <v>#DIV/0!</v>
      </c>
      <c r="C197" s="23" t="e">
        <f>_xlfn.STDEV.S(K181:K192)*_xlfn.T.INV(0.975,COUNT(K181:K192)-1)/SQRT(COUNT(K181:K192))</f>
        <v>#DIV/0!</v>
      </c>
      <c r="E197" s="1" t="s">
        <v>19</v>
      </c>
      <c r="F197" s="28" t="e">
        <f>_xlfn.STDEV.S(J181:J192)</f>
        <v>#DIV/0!</v>
      </c>
      <c r="G197" s="69" t="e">
        <f>_xlfn.STDEV.S(K181:K192)</f>
        <v>#DIV/0!</v>
      </c>
    </row>
    <row r="199" ht="15">
      <c r="A199" s="71" t="s">
        <v>42</v>
      </c>
    </row>
    <row r="200" ht="15">
      <c r="A200" s="1" t="s">
        <v>32</v>
      </c>
    </row>
    <row r="201" ht="15">
      <c r="A201" s="1" t="s">
        <v>32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Barrick</dc:creator>
  <cp:keywords/>
  <dc:description/>
  <cp:lastModifiedBy>Jeffrey Barrick</cp:lastModifiedBy>
  <dcterms:created xsi:type="dcterms:W3CDTF">2011-03-20T18:50:00Z</dcterms:created>
  <dcterms:modified xsi:type="dcterms:W3CDTF">2011-04-03T01:10:54Z</dcterms:modified>
  <cp:category/>
  <cp:version/>
  <cp:contentType/>
  <cp:contentStatus/>
</cp:coreProperties>
</file>